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osh\Documents\NewTown Macon\Businesses\Sample Pro Formas\"/>
    </mc:Choice>
  </mc:AlternateContent>
  <bookViews>
    <workbookView xWindow="0" yWindow="0" windowWidth="31470" windowHeight="25770" xr2:uid="{00000000-000D-0000-FFFF-FFFF00000000}"/>
  </bookViews>
  <sheets>
    <sheet name="5yr Operating" sheetId="1" r:id="rId1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9" i="1" l="1"/>
  <c r="E22" i="1"/>
  <c r="E17" i="1" l="1"/>
  <c r="F17" i="1" l="1"/>
  <c r="G14" i="1"/>
  <c r="H14" i="1"/>
  <c r="I14" i="1" s="1"/>
  <c r="K10" i="1"/>
  <c r="F10" i="1"/>
  <c r="K14" i="1" s="1"/>
  <c r="D10" i="1"/>
  <c r="G6" i="1"/>
  <c r="G7" i="1"/>
  <c r="H7" i="1" s="1"/>
  <c r="I7" i="1" s="1"/>
  <c r="J7" i="1" s="1"/>
  <c r="K6" i="1"/>
  <c r="K7" i="1"/>
  <c r="E75" i="1"/>
  <c r="E42" i="1"/>
  <c r="E69" i="1"/>
  <c r="E76" i="1" s="1"/>
  <c r="E59" i="1"/>
  <c r="E54" i="1"/>
  <c r="E50" i="1"/>
  <c r="E27" i="1"/>
  <c r="F69" i="1"/>
  <c r="F59" i="1"/>
  <c r="F54" i="1"/>
  <c r="F50" i="1"/>
  <c r="K17" i="1"/>
  <c r="K72" i="1"/>
  <c r="K75" i="1" s="1"/>
  <c r="K76" i="1" s="1"/>
  <c r="K73" i="1"/>
  <c r="K74" i="1"/>
  <c r="K62" i="1"/>
  <c r="K69" i="1" s="1"/>
  <c r="K63" i="1"/>
  <c r="K64" i="1"/>
  <c r="K65" i="1"/>
  <c r="K66" i="1"/>
  <c r="K67" i="1"/>
  <c r="K68" i="1"/>
  <c r="K57" i="1"/>
  <c r="K59" i="1" s="1"/>
  <c r="K58" i="1"/>
  <c r="K45" i="1"/>
  <c r="K46" i="1"/>
  <c r="K47" i="1"/>
  <c r="K48" i="1"/>
  <c r="K49" i="1"/>
  <c r="K50" i="1"/>
  <c r="K31" i="1"/>
  <c r="K32" i="1"/>
  <c r="K33" i="1"/>
  <c r="K34" i="1"/>
  <c r="K35" i="1"/>
  <c r="K36" i="1"/>
  <c r="K37" i="1"/>
  <c r="K38" i="1"/>
  <c r="K39" i="1"/>
  <c r="K40" i="1"/>
  <c r="K41" i="1"/>
  <c r="K42" i="1"/>
  <c r="K78" i="1"/>
  <c r="K79" i="1"/>
  <c r="F75" i="1"/>
  <c r="F42" i="1"/>
  <c r="G72" i="1"/>
  <c r="G73" i="1"/>
  <c r="G74" i="1"/>
  <c r="H74" i="1" s="1"/>
  <c r="G62" i="1"/>
  <c r="G63" i="1"/>
  <c r="G64" i="1"/>
  <c r="H64" i="1" s="1"/>
  <c r="I64" i="1" s="1"/>
  <c r="J64" i="1" s="1"/>
  <c r="G65" i="1"/>
  <c r="G66" i="1"/>
  <c r="G67" i="1"/>
  <c r="G68" i="1"/>
  <c r="H68" i="1" s="1"/>
  <c r="I68" i="1" s="1"/>
  <c r="J68" i="1" s="1"/>
  <c r="G57" i="1"/>
  <c r="G58" i="1"/>
  <c r="G53" i="1"/>
  <c r="G54" i="1" s="1"/>
  <c r="G45" i="1"/>
  <c r="G46" i="1"/>
  <c r="G47" i="1"/>
  <c r="G48" i="1"/>
  <c r="G49" i="1"/>
  <c r="H49" i="1" s="1"/>
  <c r="I49" i="1" s="1"/>
  <c r="J49" i="1" s="1"/>
  <c r="G31" i="1"/>
  <c r="G32" i="1"/>
  <c r="G33" i="1"/>
  <c r="G34" i="1"/>
  <c r="H34" i="1" s="1"/>
  <c r="I34" i="1" s="1"/>
  <c r="J34" i="1" s="1"/>
  <c r="G35" i="1"/>
  <c r="G36" i="1"/>
  <c r="G37" i="1"/>
  <c r="G38" i="1"/>
  <c r="H38" i="1" s="1"/>
  <c r="I38" i="1" s="1"/>
  <c r="J38" i="1" s="1"/>
  <c r="G39" i="1"/>
  <c r="G40" i="1"/>
  <c r="G41" i="1"/>
  <c r="G42" i="1"/>
  <c r="H72" i="1"/>
  <c r="H73" i="1"/>
  <c r="H62" i="1"/>
  <c r="H63" i="1"/>
  <c r="I63" i="1" s="1"/>
  <c r="J63" i="1" s="1"/>
  <c r="H65" i="1"/>
  <c r="I65" i="1" s="1"/>
  <c r="J65" i="1" s="1"/>
  <c r="H66" i="1"/>
  <c r="H67" i="1"/>
  <c r="H57" i="1"/>
  <c r="H59" i="1" s="1"/>
  <c r="H58" i="1"/>
  <c r="H53" i="1"/>
  <c r="H54" i="1" s="1"/>
  <c r="H46" i="1"/>
  <c r="I46" i="1" s="1"/>
  <c r="J46" i="1" s="1"/>
  <c r="H47" i="1"/>
  <c r="I47" i="1" s="1"/>
  <c r="J47" i="1" s="1"/>
  <c r="H48" i="1"/>
  <c r="H31" i="1"/>
  <c r="H32" i="1"/>
  <c r="H33" i="1"/>
  <c r="I33" i="1" s="1"/>
  <c r="J33" i="1" s="1"/>
  <c r="H35" i="1"/>
  <c r="I35" i="1" s="1"/>
  <c r="J35" i="1" s="1"/>
  <c r="H36" i="1"/>
  <c r="H37" i="1"/>
  <c r="H39" i="1"/>
  <c r="I39" i="1" s="1"/>
  <c r="J39" i="1" s="1"/>
  <c r="H40" i="1"/>
  <c r="H41" i="1"/>
  <c r="I72" i="1"/>
  <c r="I73" i="1"/>
  <c r="J73" i="1" s="1"/>
  <c r="I62" i="1"/>
  <c r="I66" i="1"/>
  <c r="J66" i="1" s="1"/>
  <c r="I67" i="1"/>
  <c r="J67" i="1" s="1"/>
  <c r="I58" i="1"/>
  <c r="J58" i="1" s="1"/>
  <c r="I53" i="1"/>
  <c r="I54" i="1" s="1"/>
  <c r="I48" i="1"/>
  <c r="J48" i="1" s="1"/>
  <c r="I32" i="1"/>
  <c r="J32" i="1" s="1"/>
  <c r="I36" i="1"/>
  <c r="J36" i="1" s="1"/>
  <c r="I37" i="1"/>
  <c r="J37" i="1" s="1"/>
  <c r="I40" i="1"/>
  <c r="J40" i="1" s="1"/>
  <c r="I41" i="1"/>
  <c r="J53" i="1"/>
  <c r="J54" i="1" s="1"/>
  <c r="J41" i="1"/>
  <c r="G15" i="1"/>
  <c r="G16" i="1"/>
  <c r="H16" i="1" s="1"/>
  <c r="I16" i="1" s="1"/>
  <c r="J16" i="1" s="1"/>
  <c r="H15" i="1"/>
  <c r="I15" i="1" s="1"/>
  <c r="J15" i="1" s="1"/>
  <c r="F27" i="1"/>
  <c r="K27" i="1" s="1"/>
  <c r="F22" i="1"/>
  <c r="K22" i="1" s="1"/>
  <c r="G82" i="1"/>
  <c r="H82" i="1"/>
  <c r="I82" i="1"/>
  <c r="J82" i="1"/>
  <c r="F82" i="1"/>
  <c r="G8" i="1"/>
  <c r="H8" i="1" s="1"/>
  <c r="I8" i="1" s="1"/>
  <c r="J8" i="1" s="1"/>
  <c r="G9" i="1"/>
  <c r="H9" i="1"/>
  <c r="I9" i="1" s="1"/>
  <c r="J9" i="1" s="1"/>
  <c r="G25" i="1"/>
  <c r="G27" i="1" s="1"/>
  <c r="G26" i="1"/>
  <c r="H26" i="1" s="1"/>
  <c r="I26" i="1" s="1"/>
  <c r="J26" i="1" s="1"/>
  <c r="G20" i="1"/>
  <c r="G21" i="1"/>
  <c r="H25" i="1"/>
  <c r="I25" i="1" s="1"/>
  <c r="H20" i="1"/>
  <c r="H22" i="1" s="1"/>
  <c r="H21" i="1"/>
  <c r="I21" i="1" s="1"/>
  <c r="J21" i="1" s="1"/>
  <c r="D82" i="1"/>
  <c r="D81" i="1"/>
  <c r="G78" i="1"/>
  <c r="H78" i="1" s="1"/>
  <c r="I78" i="1" s="1"/>
  <c r="J78" i="1" s="1"/>
  <c r="K15" i="1"/>
  <c r="K16" i="1"/>
  <c r="K20" i="1"/>
  <c r="K21" i="1"/>
  <c r="K25" i="1"/>
  <c r="K26" i="1"/>
  <c r="K53" i="1"/>
  <c r="K8" i="1"/>
  <c r="K9" i="1"/>
  <c r="F83" i="1"/>
  <c r="B84" i="1"/>
  <c r="B83" i="1"/>
  <c r="H69" i="1" l="1"/>
  <c r="G75" i="1"/>
  <c r="G10" i="1"/>
  <c r="G83" i="1" s="1"/>
  <c r="H42" i="1"/>
  <c r="G69" i="1"/>
  <c r="D83" i="1"/>
  <c r="E9" i="1"/>
  <c r="E6" i="1"/>
  <c r="E7" i="1"/>
  <c r="E8" i="1"/>
  <c r="G22" i="1"/>
  <c r="I69" i="1"/>
  <c r="G59" i="1"/>
  <c r="F76" i="1"/>
  <c r="F79" i="1" s="1"/>
  <c r="F84" i="1" s="1"/>
  <c r="F85" i="1" s="1"/>
  <c r="F86" i="1" s="1"/>
  <c r="G17" i="1"/>
  <c r="G50" i="1"/>
  <c r="H75" i="1"/>
  <c r="I74" i="1"/>
  <c r="J74" i="1" s="1"/>
  <c r="J14" i="1"/>
  <c r="J17" i="1" s="1"/>
  <c r="I17" i="1"/>
  <c r="J25" i="1"/>
  <c r="J27" i="1" s="1"/>
  <c r="I27" i="1"/>
  <c r="G76" i="1"/>
  <c r="G79" i="1" s="1"/>
  <c r="G84" i="1" s="1"/>
  <c r="G85" i="1" s="1"/>
  <c r="G86" i="1" s="1"/>
  <c r="J62" i="1"/>
  <c r="J69" i="1" s="1"/>
  <c r="J72" i="1"/>
  <c r="J75" i="1" s="1"/>
  <c r="I31" i="1"/>
  <c r="I57" i="1"/>
  <c r="H45" i="1"/>
  <c r="H27" i="1"/>
  <c r="H17" i="1"/>
  <c r="I20" i="1"/>
  <c r="H6" i="1"/>
  <c r="D84" i="1"/>
  <c r="D85" i="1" s="1"/>
  <c r="D86" i="1" s="1"/>
  <c r="I75" i="1" l="1"/>
  <c r="H10" i="1"/>
  <c r="H83" i="1" s="1"/>
  <c r="I6" i="1"/>
  <c r="H50" i="1"/>
  <c r="I45" i="1"/>
  <c r="I22" i="1"/>
  <c r="J20" i="1"/>
  <c r="J22" i="1" s="1"/>
  <c r="I59" i="1"/>
  <c r="J57" i="1"/>
  <c r="J59" i="1" s="1"/>
  <c r="I42" i="1"/>
  <c r="J31" i="1"/>
  <c r="J42" i="1" s="1"/>
  <c r="H76" i="1"/>
  <c r="H79" i="1" s="1"/>
  <c r="H84" i="1" s="1"/>
  <c r="D64" i="1"/>
  <c r="D68" i="1"/>
  <c r="D57" i="1"/>
  <c r="D46" i="1"/>
  <c r="D45" i="1"/>
  <c r="D34" i="1"/>
  <c r="D38" i="1"/>
  <c r="D31" i="1"/>
  <c r="D16" i="1"/>
  <c r="D78" i="1"/>
  <c r="D67" i="1"/>
  <c r="D49" i="1"/>
  <c r="D37" i="1"/>
  <c r="D73" i="1"/>
  <c r="D65" i="1"/>
  <c r="D62" i="1"/>
  <c r="D47" i="1"/>
  <c r="D35" i="1"/>
  <c r="D39" i="1"/>
  <c r="D21" i="1"/>
  <c r="D27" i="1"/>
  <c r="D15" i="1"/>
  <c r="D14" i="1"/>
  <c r="D63" i="1"/>
  <c r="D74" i="1"/>
  <c r="D66" i="1"/>
  <c r="D53" i="1"/>
  <c r="D54" i="1" s="1"/>
  <c r="D48" i="1"/>
  <c r="D32" i="1"/>
  <c r="D36" i="1"/>
  <c r="D40" i="1"/>
  <c r="D72" i="1"/>
  <c r="D20" i="1"/>
  <c r="D25" i="1"/>
  <c r="D58" i="1"/>
  <c r="D33" i="1"/>
  <c r="D41" i="1"/>
  <c r="D26" i="1"/>
  <c r="D22" i="1" l="1"/>
  <c r="D17" i="1"/>
  <c r="D69" i="1"/>
  <c r="D50" i="1"/>
  <c r="D42" i="1"/>
  <c r="D75" i="1"/>
  <c r="D59" i="1"/>
  <c r="I10" i="1"/>
  <c r="I83" i="1" s="1"/>
  <c r="J6" i="1"/>
  <c r="J10" i="1" s="1"/>
  <c r="J83" i="1" s="1"/>
  <c r="H85" i="1"/>
  <c r="H86" i="1" s="1"/>
  <c r="J45" i="1"/>
  <c r="J50" i="1" s="1"/>
  <c r="J76" i="1" s="1"/>
  <c r="J79" i="1" s="1"/>
  <c r="J84" i="1" s="1"/>
  <c r="I50" i="1"/>
  <c r="I76" i="1" s="1"/>
  <c r="I79" i="1" s="1"/>
  <c r="I84" i="1" s="1"/>
  <c r="D76" i="1" l="1"/>
  <c r="D79" i="1" s="1"/>
  <c r="J85" i="1"/>
  <c r="J86" i="1" s="1"/>
  <c r="I85" i="1"/>
  <c r="I86" i="1" s="1"/>
</calcChain>
</file>

<file path=xl/sharedStrings.xml><?xml version="1.0" encoding="utf-8"?>
<sst xmlns="http://schemas.openxmlformats.org/spreadsheetml/2006/main" count="85" uniqueCount="84">
  <si>
    <t>Insurance</t>
  </si>
  <si>
    <t>Income</t>
  </si>
  <si>
    <t>Expense</t>
  </si>
  <si>
    <t>Operating Funds Summary</t>
  </si>
  <si>
    <t>Other/miscellaneous income</t>
  </si>
  <si>
    <t>Income total</t>
  </si>
  <si>
    <t>Office supplies</t>
  </si>
  <si>
    <t>Utilities</t>
  </si>
  <si>
    <t>Expense total</t>
  </si>
  <si>
    <t>Cost of Goods Sold (COGS)</t>
  </si>
  <si>
    <t>Salaries and Wages</t>
  </si>
  <si>
    <t>Management</t>
  </si>
  <si>
    <t>Direct Expenses</t>
  </si>
  <si>
    <t>Cable TV/Internet</t>
  </si>
  <si>
    <t>Music Royalties</t>
  </si>
  <si>
    <t>Indirect Expenses</t>
  </si>
  <si>
    <t>General &amp; Admin</t>
  </si>
  <si>
    <t>Payroll</t>
  </si>
  <si>
    <t>Bank Charges</t>
  </si>
  <si>
    <t>Merchant Fees/Discounts</t>
  </si>
  <si>
    <t>Payroll Processing</t>
  </si>
  <si>
    <t>Dues &amp; Subscriptions</t>
  </si>
  <si>
    <t>Postage &amp; Delivery</t>
  </si>
  <si>
    <t>Repairs &amp; Maintenance</t>
  </si>
  <si>
    <t>Equipment Rental</t>
  </si>
  <si>
    <t>Storage Expense</t>
  </si>
  <si>
    <t>FICA Tax Expense</t>
  </si>
  <si>
    <t>Medicare Tax Expense</t>
  </si>
  <si>
    <t>FUTA Tax Expense</t>
  </si>
  <si>
    <t>GA SUTA Tax Expense</t>
  </si>
  <si>
    <t>Contract Labor</t>
  </si>
  <si>
    <t>Marketing</t>
  </si>
  <si>
    <t>Advertising and Promotion</t>
  </si>
  <si>
    <t>Worker's Compensation</t>
  </si>
  <si>
    <t>Electricity</t>
  </si>
  <si>
    <t>Gas</t>
  </si>
  <si>
    <t>Water</t>
  </si>
  <si>
    <t>Telephone</t>
  </si>
  <si>
    <t>Trash</t>
  </si>
  <si>
    <t>Janitorial</t>
  </si>
  <si>
    <t>Computer</t>
  </si>
  <si>
    <t>Professional Fees</t>
  </si>
  <si>
    <t>Accounting Fees</t>
  </si>
  <si>
    <t>Legal Fees</t>
  </si>
  <si>
    <t>Consulting Fees</t>
  </si>
  <si>
    <t>Miscellaneous Expenses</t>
  </si>
  <si>
    <t>NET PROFIT</t>
  </si>
  <si>
    <t>% Margin</t>
  </si>
  <si>
    <t>%</t>
  </si>
  <si>
    <t xml:space="preserve">Five Year Operating Projection </t>
  </si>
  <si>
    <t>Annual Income Rise:</t>
  </si>
  <si>
    <t>Annual Expense Rise:</t>
  </si>
  <si>
    <t>Target margin</t>
  </si>
  <si>
    <t>Automatic Suggestions</t>
  </si>
  <si>
    <t>Automatic Suggestion</t>
  </si>
  <si>
    <t>$</t>
  </si>
  <si>
    <t>General Liability</t>
  </si>
  <si>
    <t>Your Estimate</t>
  </si>
  <si>
    <t>Year 1</t>
  </si>
  <si>
    <t>Year 2</t>
  </si>
  <si>
    <t>Year 3</t>
  </si>
  <si>
    <t>Year 4</t>
  </si>
  <si>
    <t>Year 5</t>
  </si>
  <si>
    <t>Year 1 Actual</t>
  </si>
  <si>
    <t>Rent/Mortgage Expense</t>
  </si>
  <si>
    <t>Licenses, Permits &amp; Fees</t>
  </si>
  <si>
    <t>Sub-total COGS</t>
  </si>
  <si>
    <t>Sub-total Salaries and Wages</t>
  </si>
  <si>
    <t>Sub-total Direct Expenses</t>
  </si>
  <si>
    <t>Sub-total General &amp; Admin</t>
  </si>
  <si>
    <t>Sub-total Payroll</t>
  </si>
  <si>
    <t>Sub-total Marketing</t>
  </si>
  <si>
    <t>Sub-total Insurance</t>
  </si>
  <si>
    <t>Sub-total Utilities</t>
  </si>
  <si>
    <t>Sub-total Professional Fees</t>
  </si>
  <si>
    <t>Sub-total Indirect Expenses</t>
  </si>
  <si>
    <t>Sales Associates</t>
  </si>
  <si>
    <t>Sample Service Projection</t>
  </si>
  <si>
    <t>Service Sales- Type 1</t>
  </si>
  <si>
    <t>Service Sales- Type 2</t>
  </si>
  <si>
    <t>Service Sales- Type 3</t>
  </si>
  <si>
    <t>Service Materials Cost- Type 1</t>
  </si>
  <si>
    <t>Service Materials Cost- Type 2</t>
  </si>
  <si>
    <t>Service Materials Cost- Type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</si>
</sst>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$-409]#,##0.00;[Red]\-[$$-409]#,##0.00"/>
    <numFmt numFmtId="165" formatCode="[$$-409]#,##0.00_);[Red]\([$$-409]#,##0.00\)"/>
  </numFmts>
  <fonts count="16" x14ac:knownFonts="1">
    <font>
      <sz val="10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0"/>
      <name val="Arial"/>
      <family val="2"/>
    </font>
    <font>
      <i/>
      <sz val="10"/>
      <color indexed="8"/>
      <name val="Arial"/>
    </font>
    <font>
      <u/>
      <sz val="10"/>
      <color indexed="8"/>
      <name val="Arial"/>
    </font>
    <font>
      <sz val="10"/>
      <name val="Arial"/>
    </font>
    <font>
      <u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i/>
      <u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8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4" fillId="0" borderId="0" xfId="0" applyNumberFormat="1" applyFont="1" applyBorder="1"/>
    <xf numFmtId="49" fontId="2" fillId="0" borderId="0" xfId="0" applyNumberFormat="1" applyFont="1" applyBorder="1"/>
    <xf numFmtId="49" fontId="4" fillId="0" borderId="0" xfId="0" applyNumberFormat="1" applyFont="1"/>
    <xf numFmtId="49" fontId="2" fillId="0" borderId="0" xfId="0" applyNumberFormat="1" applyFont="1"/>
    <xf numFmtId="0" fontId="0" fillId="2" borderId="0" xfId="0" applyFill="1"/>
    <xf numFmtId="0" fontId="1" fillId="2" borderId="0" xfId="0" applyFont="1" applyFill="1"/>
    <xf numFmtId="0" fontId="1" fillId="2" borderId="0" xfId="0" applyFont="1" applyFill="1" applyBorder="1"/>
    <xf numFmtId="0" fontId="0" fillId="2" borderId="0" xfId="0" applyFill="1" applyBorder="1"/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2" xfId="0" applyNumberFormat="1" applyFont="1" applyBorder="1"/>
    <xf numFmtId="164" fontId="0" fillId="0" borderId="2" xfId="0" applyNumberFormat="1" applyBorder="1"/>
    <xf numFmtId="164" fontId="0" fillId="0" borderId="2" xfId="0" applyNumberFormat="1" applyFont="1" applyBorder="1"/>
    <xf numFmtId="0" fontId="0" fillId="0" borderId="0" xfId="0" applyBorder="1" applyAlignment="1"/>
    <xf numFmtId="0" fontId="1" fillId="0" borderId="0" xfId="0" applyFont="1" applyBorder="1" applyAlignment="1"/>
    <xf numFmtId="164" fontId="2" fillId="0" borderId="1" xfId="0" applyNumberFormat="1" applyFont="1" applyBorder="1"/>
    <xf numFmtId="164" fontId="1" fillId="0" borderId="1" xfId="0" applyNumberFormat="1" applyFont="1" applyBorder="1"/>
    <xf numFmtId="164" fontId="4" fillId="0" borderId="1" xfId="0" applyNumberFormat="1" applyFont="1" applyFill="1" applyBorder="1"/>
    <xf numFmtId="164" fontId="0" fillId="0" borderId="2" xfId="0" applyNumberFormat="1" applyFont="1" applyFill="1" applyBorder="1"/>
    <xf numFmtId="164" fontId="0" fillId="0" borderId="1" xfId="0" applyNumberFormat="1" applyFill="1" applyBorder="1"/>
    <xf numFmtId="164" fontId="0" fillId="0" borderId="1" xfId="0" applyNumberFormat="1" applyBorder="1"/>
    <xf numFmtId="164" fontId="0" fillId="0" borderId="1" xfId="0" applyNumberFormat="1" applyFont="1" applyFill="1" applyBorder="1"/>
    <xf numFmtId="0" fontId="2" fillId="0" borderId="3" xfId="0" applyNumberFormat="1" applyFont="1" applyBorder="1" applyAlignment="1">
      <alignment horizontal="center"/>
    </xf>
    <xf numFmtId="49" fontId="4" fillId="0" borderId="0" xfId="0" applyNumberFormat="1" applyFont="1" applyFill="1" applyBorder="1"/>
    <xf numFmtId="49" fontId="9" fillId="0" borderId="0" xfId="0" applyNumberFormat="1" applyFont="1" applyBorder="1"/>
    <xf numFmtId="49" fontId="10" fillId="0" borderId="0" xfId="0" applyNumberFormat="1" applyFont="1" applyBorder="1"/>
    <xf numFmtId="49" fontId="9" fillId="0" borderId="0" xfId="0" applyNumberFormat="1" applyFont="1" applyFill="1" applyBorder="1"/>
    <xf numFmtId="49" fontId="9" fillId="0" borderId="0" xfId="0" applyNumberFormat="1" applyFont="1"/>
    <xf numFmtId="0" fontId="1" fillId="0" borderId="0" xfId="0" applyFont="1"/>
    <xf numFmtId="164" fontId="3" fillId="0" borderId="1" xfId="0" applyNumberFormat="1" applyFont="1" applyFill="1" applyBorder="1"/>
    <xf numFmtId="0" fontId="2" fillId="3" borderId="3" xfId="0" applyNumberFormat="1" applyFont="1" applyFill="1" applyBorder="1" applyAlignment="1">
      <alignment horizontal="center"/>
    </xf>
    <xf numFmtId="165" fontId="0" fillId="4" borderId="1" xfId="0" applyNumberFormat="1" applyFill="1" applyBorder="1"/>
    <xf numFmtId="165" fontId="0" fillId="4" borderId="2" xfId="0" applyNumberFormat="1" applyFill="1" applyBorder="1"/>
    <xf numFmtId="165" fontId="1" fillId="4" borderId="1" xfId="0" applyNumberFormat="1" applyFont="1" applyFill="1" applyBorder="1"/>
    <xf numFmtId="165" fontId="1" fillId="4" borderId="2" xfId="0" applyNumberFormat="1" applyFont="1" applyFill="1" applyBorder="1"/>
    <xf numFmtId="0" fontId="8" fillId="0" borderId="0" xfId="0" applyFont="1"/>
    <xf numFmtId="10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0" fontId="0" fillId="0" borderId="4" xfId="0" applyNumberFormat="1" applyBorder="1"/>
    <xf numFmtId="164" fontId="8" fillId="0" borderId="1" xfId="0" applyNumberFormat="1" applyFont="1" applyFill="1" applyBorder="1"/>
    <xf numFmtId="164" fontId="8" fillId="0" borderId="2" xfId="0" applyNumberFormat="1" applyFont="1" applyFill="1" applyBorder="1"/>
    <xf numFmtId="0" fontId="1" fillId="0" borderId="0" xfId="0" applyFont="1" applyBorder="1" applyAlignment="1">
      <alignment horizontal="left"/>
    </xf>
    <xf numFmtId="49" fontId="12" fillId="0" borderId="0" xfId="0" applyNumberFormat="1" applyFont="1" applyBorder="1"/>
    <xf numFmtId="9" fontId="0" fillId="0" borderId="1" xfId="188" applyFont="1" applyFill="1" applyBorder="1"/>
    <xf numFmtId="9" fontId="1" fillId="0" borderId="1" xfId="188" applyFont="1" applyBorder="1" applyAlignment="1">
      <alignment horizontal="center" wrapText="1"/>
    </xf>
    <xf numFmtId="9" fontId="2" fillId="0" borderId="3" xfId="188" applyFont="1" applyBorder="1" applyAlignment="1">
      <alignment horizontal="center"/>
    </xf>
    <xf numFmtId="9" fontId="1" fillId="3" borderId="1" xfId="188" applyFont="1" applyFill="1" applyBorder="1" applyAlignment="1">
      <alignment horizontal="center"/>
    </xf>
    <xf numFmtId="9" fontId="2" fillId="3" borderId="3" xfId="188" applyFont="1" applyFill="1" applyBorder="1" applyAlignment="1">
      <alignment horizontal="center"/>
    </xf>
    <xf numFmtId="9" fontId="0" fillId="0" borderId="1" xfId="188" applyFont="1" applyBorder="1"/>
    <xf numFmtId="10" fontId="0" fillId="0" borderId="0" xfId="188" applyNumberFormat="1" applyFont="1"/>
    <xf numFmtId="10" fontId="8" fillId="0" borderId="0" xfId="188" applyNumberFormat="1" applyFont="1"/>
    <xf numFmtId="10" fontId="3" fillId="0" borderId="0" xfId="188" applyNumberFormat="1" applyFont="1"/>
    <xf numFmtId="10" fontId="0" fillId="0" borderId="0" xfId="188" applyNumberFormat="1" applyFont="1" applyBorder="1"/>
    <xf numFmtId="10" fontId="0" fillId="4" borderId="0" xfId="188" applyNumberFormat="1" applyFont="1" applyFill="1" applyBorder="1"/>
    <xf numFmtId="10" fontId="1" fillId="4" borderId="0" xfId="188" applyNumberFormat="1" applyFont="1" applyFill="1" applyBorder="1"/>
    <xf numFmtId="164" fontId="1" fillId="0" borderId="1" xfId="0" applyNumberFormat="1" applyFont="1" applyFill="1" applyBorder="1"/>
    <xf numFmtId="10" fontId="1" fillId="0" borderId="0" xfId="188" applyNumberFormat="1" applyFont="1"/>
    <xf numFmtId="164" fontId="1" fillId="0" borderId="2" xfId="0" applyNumberFormat="1" applyFont="1" applyFill="1" applyBorder="1"/>
    <xf numFmtId="0" fontId="13" fillId="0" borderId="0" xfId="0" applyFont="1"/>
    <xf numFmtId="49" fontId="14" fillId="0" borderId="0" xfId="0" applyNumberFormat="1" applyFont="1" applyBorder="1"/>
    <xf numFmtId="9" fontId="8" fillId="0" borderId="1" xfId="188" applyFont="1" applyFill="1" applyBorder="1"/>
    <xf numFmtId="49" fontId="14" fillId="0" borderId="0" xfId="0" applyNumberFormat="1" applyFont="1"/>
    <xf numFmtId="49" fontId="12" fillId="0" borderId="0" xfId="0" applyNumberFormat="1" applyFont="1"/>
    <xf numFmtId="49" fontId="15" fillId="0" borderId="0" xfId="0" applyNumberFormat="1" applyFont="1"/>
    <xf numFmtId="9" fontId="3" fillId="0" borderId="1" xfId="188" applyFont="1" applyFill="1" applyBorder="1"/>
    <xf numFmtId="0" fontId="3" fillId="0" borderId="0" xfId="0" applyFont="1"/>
    <xf numFmtId="0" fontId="0" fillId="0" borderId="2" xfId="0" applyBorder="1"/>
    <xf numFmtId="44" fontId="1" fillId="0" borderId="2" xfId="187" applyFont="1" applyBorder="1"/>
    <xf numFmtId="10" fontId="0" fillId="0" borderId="2" xfId="0" applyNumberFormat="1" applyBorder="1"/>
    <xf numFmtId="0" fontId="2" fillId="0" borderId="5" xfId="0" applyNumberFormat="1" applyFont="1" applyBorder="1" applyAlignment="1">
      <alignment horizontal="center"/>
    </xf>
    <xf numFmtId="164" fontId="3" fillId="0" borderId="2" xfId="0" applyNumberFormat="1" applyFont="1" applyFill="1" applyBorder="1"/>
    <xf numFmtId="164" fontId="0" fillId="0" borderId="2" xfId="0" applyNumberFormat="1" applyFill="1" applyBorder="1"/>
    <xf numFmtId="0" fontId="1" fillId="3" borderId="2" xfId="0" applyFont="1" applyFill="1" applyBorder="1" applyAlignment="1">
      <alignment horizontal="center"/>
    </xf>
    <xf numFmtId="0" fontId="2" fillId="3" borderId="5" xfId="0" applyNumberFormat="1" applyFont="1" applyFill="1" applyBorder="1" applyAlignment="1">
      <alignment horizontal="center"/>
    </xf>
    <xf numFmtId="10" fontId="0" fillId="0" borderId="6" xfId="0" applyNumberFormat="1" applyBorder="1"/>
    <xf numFmtId="9" fontId="0" fillId="0" borderId="2" xfId="0" applyNumberFormat="1" applyBorder="1"/>
    <xf numFmtId="9" fontId="1" fillId="0" borderId="1" xfId="188" applyFont="1" applyFill="1" applyBorder="1"/>
    <xf numFmtId="10" fontId="1" fillId="0" borderId="1" xfId="188" applyNumberFormat="1" applyFont="1" applyBorder="1"/>
    <xf numFmtId="9" fontId="0" fillId="4" borderId="1" xfId="188" applyFont="1" applyFill="1" applyBorder="1"/>
    <xf numFmtId="9" fontId="1" fillId="4" borderId="1" xfId="188" applyFont="1" applyFill="1" applyBorder="1"/>
    <xf numFmtId="10" fontId="2" fillId="0" borderId="0" xfId="188" applyNumberFormat="1" applyFont="1" applyBorder="1"/>
    <xf numFmtId="0" fontId="13" fillId="0" borderId="0" xfId="0" applyFont="1" applyBorder="1" applyAlignment="1">
      <alignment horizontal="left"/>
    </xf>
    <xf numFmtId="10" fontId="1" fillId="0" borderId="0" xfId="188" applyNumberFormat="1" applyFont="1" applyBorder="1" applyAlignment="1">
      <alignment horizontal="center" wrapText="1"/>
    </xf>
    <xf numFmtId="10" fontId="2" fillId="0" borderId="7" xfId="188" applyNumberFormat="1" applyFont="1" applyBorder="1" applyAlignment="1">
      <alignment horizontal="center"/>
    </xf>
    <xf numFmtId="10" fontId="8" fillId="0" borderId="0" xfId="188" applyNumberFormat="1" applyFont="1" applyFill="1" applyBorder="1"/>
    <xf numFmtId="10" fontId="8" fillId="0" borderId="0" xfId="188" applyNumberFormat="1" applyFont="1" applyFill="1" applyBorder="1" applyAlignment="1"/>
    <xf numFmtId="10" fontId="3" fillId="0" borderId="0" xfId="188" applyNumberFormat="1" applyFont="1" applyFill="1" applyBorder="1"/>
    <xf numFmtId="10" fontId="1" fillId="3" borderId="0" xfId="188" applyNumberFormat="1" applyFont="1" applyFill="1" applyBorder="1" applyAlignment="1">
      <alignment horizontal="center" wrapText="1"/>
    </xf>
    <xf numFmtId="10" fontId="2" fillId="3" borderId="7" xfId="188" applyNumberFormat="1" applyFont="1" applyFill="1" applyBorder="1" applyAlignment="1">
      <alignment horizontal="center"/>
    </xf>
    <xf numFmtId="0" fontId="0" fillId="0" borderId="4" xfId="0" applyBorder="1"/>
    <xf numFmtId="9" fontId="0" fillId="0" borderId="4" xfId="0" applyNumberFormat="1" applyBorder="1"/>
    <xf numFmtId="0" fontId="0" fillId="0" borderId="0" xfId="0" applyBorder="1"/>
    <xf numFmtId="9" fontId="0" fillId="0" borderId="0" xfId="188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</cellXfs>
  <cellStyles count="189">
    <cellStyle name="Currency" xfId="187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Normal" xfId="0" builtinId="0"/>
    <cellStyle name="Percent" xfId="188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9"/>
  <sheetViews>
    <sheetView tabSelected="1" zoomScale="125" zoomScaleNormal="125" zoomScalePageLayoutView="12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6" sqref="C16"/>
    </sheetView>
  </sheetViews>
  <sheetFormatPr defaultColWidth="11.42578125" defaultRowHeight="12.75" x14ac:dyDescent="0.2"/>
  <cols>
    <col min="1" max="1" width="6.140625" customWidth="1"/>
    <col min="2" max="2" width="7.42578125" customWidth="1"/>
    <col min="3" max="3" width="22.28515625" customWidth="1"/>
    <col min="4" max="4" width="14.28515625" style="95" customWidth="1"/>
    <col min="5" max="5" width="11.28515625" style="55" customWidth="1"/>
    <col min="6" max="10" width="9.85546875" style="72" customWidth="1"/>
    <col min="11" max="11" width="11.42578125" style="54"/>
  </cols>
  <sheetData>
    <row r="1" spans="1:11" x14ac:dyDescent="0.2">
      <c r="B1" s="19"/>
      <c r="C1" s="19"/>
      <c r="D1" s="100" t="s">
        <v>77</v>
      </c>
      <c r="E1" s="100"/>
      <c r="F1" s="100"/>
      <c r="G1" s="100"/>
      <c r="H1" s="100"/>
      <c r="I1" s="97"/>
      <c r="J1" s="97"/>
      <c r="K1" s="98"/>
    </row>
    <row r="2" spans="1:11" x14ac:dyDescent="0.2">
      <c r="B2" s="18"/>
      <c r="C2" s="18"/>
      <c r="D2" s="99" t="s">
        <v>49</v>
      </c>
      <c r="E2" s="99"/>
      <c r="F2" s="99"/>
      <c r="G2" s="99"/>
      <c r="H2" s="99"/>
      <c r="I2" s="97"/>
      <c r="J2" s="97"/>
      <c r="K2" s="98"/>
    </row>
    <row r="3" spans="1:11" ht="44.1" customHeight="1" x14ac:dyDescent="0.2">
      <c r="A3" s="2"/>
      <c r="B3" s="2"/>
      <c r="C3" s="2"/>
      <c r="D3" s="42" t="s">
        <v>53</v>
      </c>
      <c r="E3" s="88" t="s">
        <v>54</v>
      </c>
      <c r="F3" s="103" t="s">
        <v>57</v>
      </c>
      <c r="G3" s="100"/>
      <c r="H3" s="100"/>
      <c r="I3" s="100"/>
      <c r="J3" s="100"/>
      <c r="K3" s="50" t="s">
        <v>63</v>
      </c>
    </row>
    <row r="4" spans="1:11" x14ac:dyDescent="0.2">
      <c r="A4" s="1"/>
      <c r="B4" s="3"/>
      <c r="C4" s="3"/>
      <c r="D4" s="27" t="s">
        <v>55</v>
      </c>
      <c r="E4" s="89" t="s">
        <v>48</v>
      </c>
      <c r="F4" s="75" t="s">
        <v>58</v>
      </c>
      <c r="G4" s="75" t="s">
        <v>59</v>
      </c>
      <c r="H4" s="75" t="s">
        <v>60</v>
      </c>
      <c r="I4" s="75" t="s">
        <v>61</v>
      </c>
      <c r="J4" s="75" t="s">
        <v>62</v>
      </c>
      <c r="K4" s="51" t="s">
        <v>48</v>
      </c>
    </row>
    <row r="5" spans="1:11" x14ac:dyDescent="0.2">
      <c r="A5" s="102" t="s">
        <v>1</v>
      </c>
      <c r="B5" s="102"/>
      <c r="C5" s="4"/>
      <c r="D5" s="20"/>
      <c r="E5" s="86"/>
      <c r="F5" s="17"/>
      <c r="G5" s="80"/>
      <c r="H5" s="80"/>
    </row>
    <row r="6" spans="1:11" x14ac:dyDescent="0.2">
      <c r="A6" s="47"/>
      <c r="B6" s="87" t="s">
        <v>78</v>
      </c>
      <c r="C6" s="4"/>
      <c r="D6" s="22">
        <v>12000</v>
      </c>
      <c r="E6" s="55">
        <f t="shared" ref="E6:E8" si="0">D6/$D$10</f>
        <v>0.31168831168831168</v>
      </c>
      <c r="F6" s="23">
        <v>0</v>
      </c>
      <c r="G6" s="23">
        <f t="shared" ref="G6:J9" si="1">F6+(F6*$D$89)</f>
        <v>0</v>
      </c>
      <c r="H6" s="23">
        <f t="shared" si="1"/>
        <v>0</v>
      </c>
      <c r="I6" s="23">
        <f t="shared" si="1"/>
        <v>0</v>
      </c>
      <c r="J6" s="23">
        <f t="shared" si="1"/>
        <v>0</v>
      </c>
      <c r="K6" s="49" t="e">
        <f>F6/$F$10</f>
        <v>#DIV/0!</v>
      </c>
    </row>
    <row r="7" spans="1:11" x14ac:dyDescent="0.2">
      <c r="A7" s="47"/>
      <c r="B7" s="87" t="s">
        <v>79</v>
      </c>
      <c r="C7" s="4"/>
      <c r="D7" s="22">
        <v>12000</v>
      </c>
      <c r="E7" s="55">
        <f t="shared" si="0"/>
        <v>0.31168831168831168</v>
      </c>
      <c r="F7" s="23">
        <v>0</v>
      </c>
      <c r="G7" s="23">
        <f t="shared" si="1"/>
        <v>0</v>
      </c>
      <c r="H7" s="23">
        <f t="shared" si="1"/>
        <v>0</v>
      </c>
      <c r="I7" s="23">
        <f t="shared" si="1"/>
        <v>0</v>
      </c>
      <c r="J7" s="23">
        <f t="shared" si="1"/>
        <v>0</v>
      </c>
      <c r="K7" s="49" t="e">
        <f>F7/$F$10</f>
        <v>#DIV/0!</v>
      </c>
    </row>
    <row r="8" spans="1:11" x14ac:dyDescent="0.2">
      <c r="A8" s="14"/>
      <c r="B8" s="87" t="s">
        <v>80</v>
      </c>
      <c r="C8" s="4"/>
      <c r="D8" s="22">
        <v>12000</v>
      </c>
      <c r="E8" s="55">
        <f t="shared" si="0"/>
        <v>0.31168831168831168</v>
      </c>
      <c r="F8" s="23">
        <v>0</v>
      </c>
      <c r="G8" s="23">
        <f t="shared" si="1"/>
        <v>0</v>
      </c>
      <c r="H8" s="23">
        <f t="shared" si="1"/>
        <v>0</v>
      </c>
      <c r="I8" s="23">
        <f t="shared" si="1"/>
        <v>0</v>
      </c>
      <c r="J8" s="23">
        <f t="shared" si="1"/>
        <v>0</v>
      </c>
      <c r="K8" s="49" t="e">
        <f>F8/$F$10</f>
        <v>#DIV/0!</v>
      </c>
    </row>
    <row r="9" spans="1:11" x14ac:dyDescent="0.2">
      <c r="A9" s="14"/>
      <c r="B9" s="13" t="s">
        <v>4</v>
      </c>
      <c r="C9" s="4"/>
      <c r="D9" s="22">
        <v>2500</v>
      </c>
      <c r="E9" s="55">
        <f>D9/$D$10</f>
        <v>6.4935064935064929E-2</v>
      </c>
      <c r="F9" s="23">
        <v>0</v>
      </c>
      <c r="G9" s="23">
        <f t="shared" si="1"/>
        <v>0</v>
      </c>
      <c r="H9" s="23">
        <f t="shared" si="1"/>
        <v>0</v>
      </c>
      <c r="I9" s="23">
        <f t="shared" si="1"/>
        <v>0</v>
      </c>
      <c r="J9" s="23">
        <f t="shared" si="1"/>
        <v>0</v>
      </c>
      <c r="K9" s="49" t="e">
        <f>F9/$F$10</f>
        <v>#DIV/0!</v>
      </c>
    </row>
    <row r="10" spans="1:11" s="33" customFormat="1" x14ac:dyDescent="0.2">
      <c r="A10" s="101" t="s">
        <v>5</v>
      </c>
      <c r="B10" s="101"/>
      <c r="C10" s="101"/>
      <c r="D10" s="61">
        <f>SUM(D6:D9)</f>
        <v>38500</v>
      </c>
      <c r="E10" s="62">
        <v>1</v>
      </c>
      <c r="F10" s="63">
        <f>SUM(F6:F9)</f>
        <v>0</v>
      </c>
      <c r="G10" s="63">
        <f>SUM(G6:G9)</f>
        <v>0</v>
      </c>
      <c r="H10" s="63">
        <f>SUM(H6:H9)</f>
        <v>0</v>
      </c>
      <c r="I10" s="63">
        <f>SUM(I6:I9)</f>
        <v>0</v>
      </c>
      <c r="J10" s="63">
        <f>SUM(J6:J9)</f>
        <v>0</v>
      </c>
      <c r="K10" s="82" t="e">
        <f>F10/$F$10</f>
        <v>#DIV/0!</v>
      </c>
    </row>
    <row r="11" spans="1:11" ht="6" customHeight="1" x14ac:dyDescent="0.2">
      <c r="D11" s="24"/>
      <c r="F11" s="16"/>
      <c r="G11" s="16"/>
      <c r="H11" s="16"/>
      <c r="I11" s="16"/>
      <c r="J11" s="16"/>
    </row>
    <row r="12" spans="1:11" x14ac:dyDescent="0.2">
      <c r="A12" s="102" t="s">
        <v>2</v>
      </c>
      <c r="B12" s="102"/>
      <c r="C12" s="102"/>
      <c r="D12" s="21"/>
      <c r="F12" s="15"/>
      <c r="G12" s="15"/>
      <c r="H12" s="15"/>
      <c r="I12" s="15"/>
      <c r="J12" s="15"/>
    </row>
    <row r="13" spans="1:11" x14ac:dyDescent="0.2">
      <c r="A13" s="30" t="s">
        <v>9</v>
      </c>
      <c r="B13" s="6"/>
    </row>
    <row r="14" spans="1:11" s="64" customFormat="1" x14ac:dyDescent="0.2">
      <c r="A14" s="48"/>
      <c r="B14" s="87" t="s">
        <v>81</v>
      </c>
      <c r="D14" s="26">
        <f>$D$84*E14</f>
        <v>1732.5</v>
      </c>
      <c r="E14" s="55">
        <v>0.05</v>
      </c>
      <c r="F14" s="23">
        <v>0</v>
      </c>
      <c r="G14" s="77">
        <f t="shared" ref="G14:J16" si="2">F14+(F14*$I$89)</f>
        <v>0</v>
      </c>
      <c r="H14" s="77">
        <f t="shared" si="2"/>
        <v>0</v>
      </c>
      <c r="I14" s="77">
        <f t="shared" si="2"/>
        <v>0</v>
      </c>
      <c r="J14" s="77">
        <f t="shared" si="2"/>
        <v>0</v>
      </c>
      <c r="K14" s="49" t="e">
        <f>F14/$F$10</f>
        <v>#DIV/0!</v>
      </c>
    </row>
    <row r="15" spans="1:11" x14ac:dyDescent="0.2">
      <c r="A15" s="5"/>
      <c r="B15" s="87" t="s">
        <v>82</v>
      </c>
      <c r="D15" s="26">
        <f>$D$84*E15</f>
        <v>1732.5</v>
      </c>
      <c r="E15" s="55">
        <v>0.05</v>
      </c>
      <c r="F15" s="23">
        <v>0</v>
      </c>
      <c r="G15" s="77">
        <f t="shared" si="2"/>
        <v>0</v>
      </c>
      <c r="H15" s="77">
        <f t="shared" si="2"/>
        <v>0</v>
      </c>
      <c r="I15" s="77">
        <f t="shared" si="2"/>
        <v>0</v>
      </c>
      <c r="J15" s="77">
        <f t="shared" si="2"/>
        <v>0</v>
      </c>
      <c r="K15" s="49" t="e">
        <f>F15/$F$10</f>
        <v>#DIV/0!</v>
      </c>
    </row>
    <row r="16" spans="1:11" x14ac:dyDescent="0.2">
      <c r="A16" s="5"/>
      <c r="B16" s="87" t="s">
        <v>83</v>
      </c>
      <c r="D16" s="26">
        <f>$D$84*E16</f>
        <v>1732.5</v>
      </c>
      <c r="E16" s="55">
        <v>0.05</v>
      </c>
      <c r="F16" s="23">
        <v>0</v>
      </c>
      <c r="G16" s="77">
        <f t="shared" si="2"/>
        <v>0</v>
      </c>
      <c r="H16" s="77">
        <f t="shared" si="2"/>
        <v>0</v>
      </c>
      <c r="I16" s="77">
        <f t="shared" si="2"/>
        <v>0</v>
      </c>
      <c r="J16" s="77">
        <f t="shared" si="2"/>
        <v>0</v>
      </c>
      <c r="K16" s="49" t="e">
        <f>F16/$F$10</f>
        <v>#DIV/0!</v>
      </c>
    </row>
    <row r="17" spans="1:11" x14ac:dyDescent="0.2">
      <c r="A17" s="48" t="s">
        <v>66</v>
      </c>
      <c r="B17" s="5"/>
      <c r="D17" s="34">
        <f t="shared" ref="D17:J17" si="3">SUM(D14:D16)</f>
        <v>5197.5</v>
      </c>
      <c r="E17" s="57">
        <f t="shared" si="3"/>
        <v>0.15000000000000002</v>
      </c>
      <c r="F17" s="76">
        <f t="shared" si="3"/>
        <v>0</v>
      </c>
      <c r="G17" s="76">
        <f t="shared" si="3"/>
        <v>0</v>
      </c>
      <c r="H17" s="76">
        <f t="shared" si="3"/>
        <v>0</v>
      </c>
      <c r="I17" s="76">
        <f t="shared" si="3"/>
        <v>0</v>
      </c>
      <c r="J17" s="76">
        <f t="shared" si="3"/>
        <v>0</v>
      </c>
      <c r="K17" s="70" t="e">
        <f>F17/$F$10</f>
        <v>#DIV/0!</v>
      </c>
    </row>
    <row r="18" spans="1:11" ht="6" customHeight="1" x14ac:dyDescent="0.2"/>
    <row r="19" spans="1:11" x14ac:dyDescent="0.2">
      <c r="A19" s="30" t="s">
        <v>10</v>
      </c>
      <c r="B19" s="6"/>
    </row>
    <row r="20" spans="1:11" x14ac:dyDescent="0.2">
      <c r="A20" s="5"/>
      <c r="B20" s="5" t="s">
        <v>11</v>
      </c>
      <c r="D20" s="26">
        <f>$D$84*E20</f>
        <v>10395</v>
      </c>
      <c r="E20" s="55">
        <v>0.3</v>
      </c>
      <c r="F20" s="23">
        <v>0</v>
      </c>
      <c r="G20" s="77">
        <f t="shared" ref="G20:J21" si="4">F20+(F20*$I$89)</f>
        <v>0</v>
      </c>
      <c r="H20" s="77">
        <f t="shared" si="4"/>
        <v>0</v>
      </c>
      <c r="I20" s="77">
        <f t="shared" si="4"/>
        <v>0</v>
      </c>
      <c r="J20" s="77">
        <f t="shared" si="4"/>
        <v>0</v>
      </c>
      <c r="K20" s="49" t="e">
        <f>F20/$F$10</f>
        <v>#DIV/0!</v>
      </c>
    </row>
    <row r="21" spans="1:11" x14ac:dyDescent="0.2">
      <c r="B21" s="5" t="s">
        <v>76</v>
      </c>
      <c r="D21" s="26">
        <f>$D$84*E21</f>
        <v>6583.5</v>
      </c>
      <c r="E21" s="55">
        <v>0.19</v>
      </c>
      <c r="F21" s="23">
        <v>0</v>
      </c>
      <c r="G21" s="77">
        <f t="shared" si="4"/>
        <v>0</v>
      </c>
      <c r="H21" s="77">
        <f t="shared" si="4"/>
        <v>0</v>
      </c>
      <c r="I21" s="77">
        <f t="shared" si="4"/>
        <v>0</v>
      </c>
      <c r="J21" s="77">
        <f t="shared" si="4"/>
        <v>0</v>
      </c>
      <c r="K21" s="49" t="e">
        <f>F21/$F$10</f>
        <v>#DIV/0!</v>
      </c>
    </row>
    <row r="22" spans="1:11" x14ac:dyDescent="0.2">
      <c r="A22" s="48" t="s">
        <v>67</v>
      </c>
      <c r="B22" s="5"/>
      <c r="D22" s="34">
        <f>SUM(D20:D21)</f>
        <v>16978.5</v>
      </c>
      <c r="E22" s="57">
        <f>SUM(E20:E21)</f>
        <v>0.49</v>
      </c>
      <c r="F22" s="76">
        <f>SUM(F20,F21)</f>
        <v>0</v>
      </c>
      <c r="G22" s="76">
        <f>SUM(G20,G21)</f>
        <v>0</v>
      </c>
      <c r="H22" s="76">
        <f>SUM(H20,H21)</f>
        <v>0</v>
      </c>
      <c r="I22" s="76">
        <f>SUM(I20,I21)</f>
        <v>0</v>
      </c>
      <c r="J22" s="76">
        <f>SUM(J20,J21)</f>
        <v>0</v>
      </c>
      <c r="K22" s="70" t="e">
        <f>F22/$F$10</f>
        <v>#DIV/0!</v>
      </c>
    </row>
    <row r="23" spans="1:11" ht="6" customHeight="1" x14ac:dyDescent="0.2">
      <c r="A23" s="48"/>
      <c r="B23" s="5"/>
      <c r="D23" s="34"/>
      <c r="E23" s="57"/>
      <c r="F23" s="76"/>
      <c r="G23" s="76"/>
      <c r="H23" s="76"/>
      <c r="I23" s="76"/>
      <c r="J23" s="76"/>
      <c r="K23" s="70"/>
    </row>
    <row r="24" spans="1:11" x14ac:dyDescent="0.2">
      <c r="A24" s="30" t="s">
        <v>12</v>
      </c>
      <c r="B24" s="6"/>
      <c r="C24" s="8"/>
    </row>
    <row r="25" spans="1:11" x14ac:dyDescent="0.2">
      <c r="A25" s="5"/>
      <c r="B25" t="s">
        <v>13</v>
      </c>
      <c r="C25" s="8"/>
      <c r="D25" s="26">
        <f>$D$84*E25</f>
        <v>86.625</v>
      </c>
      <c r="E25" s="55">
        <v>2.5000000000000001E-3</v>
      </c>
      <c r="F25" s="23">
        <v>0</v>
      </c>
      <c r="G25" s="77">
        <f t="shared" ref="G25:J26" si="5">F25+(F25*$I$89)</f>
        <v>0</v>
      </c>
      <c r="H25" s="77">
        <f t="shared" si="5"/>
        <v>0</v>
      </c>
      <c r="I25" s="77">
        <f t="shared" si="5"/>
        <v>0</v>
      </c>
      <c r="J25" s="77">
        <f t="shared" si="5"/>
        <v>0</v>
      </c>
      <c r="K25" s="49" t="e">
        <f>F25/$F$10</f>
        <v>#DIV/0!</v>
      </c>
    </row>
    <row r="26" spans="1:11" x14ac:dyDescent="0.2">
      <c r="A26" s="5"/>
      <c r="B26" t="s">
        <v>14</v>
      </c>
      <c r="C26" s="8"/>
      <c r="D26" s="26">
        <f>$D$84*E26</f>
        <v>86.625</v>
      </c>
      <c r="E26" s="55">
        <v>2.5000000000000001E-3</v>
      </c>
      <c r="F26" s="23">
        <v>0</v>
      </c>
      <c r="G26" s="77">
        <f t="shared" si="5"/>
        <v>0</v>
      </c>
      <c r="H26" s="77">
        <f t="shared" si="5"/>
        <v>0</v>
      </c>
      <c r="I26" s="77">
        <f t="shared" si="5"/>
        <v>0</v>
      </c>
      <c r="J26" s="77">
        <f t="shared" si="5"/>
        <v>0</v>
      </c>
      <c r="K26" s="49" t="e">
        <f>F26/$F$10</f>
        <v>#DIV/0!</v>
      </c>
    </row>
    <row r="27" spans="1:11" x14ac:dyDescent="0.2">
      <c r="A27" s="48" t="s">
        <v>68</v>
      </c>
      <c r="C27" s="8"/>
      <c r="D27" s="34">
        <f>$D$84*E27</f>
        <v>173.25</v>
      </c>
      <c r="E27" s="57">
        <f t="shared" ref="E27:J27" si="6">SUM(E25:E26)</f>
        <v>5.0000000000000001E-3</v>
      </c>
      <c r="F27" s="76">
        <f t="shared" si="6"/>
        <v>0</v>
      </c>
      <c r="G27" s="76">
        <f t="shared" si="6"/>
        <v>0</v>
      </c>
      <c r="H27" s="76">
        <f t="shared" si="6"/>
        <v>0</v>
      </c>
      <c r="I27" s="76">
        <f t="shared" si="6"/>
        <v>0</v>
      </c>
      <c r="J27" s="76">
        <f t="shared" si="6"/>
        <v>0</v>
      </c>
      <c r="K27" s="70" t="e">
        <f>F27/$F$10</f>
        <v>#DIV/0!</v>
      </c>
    </row>
    <row r="28" spans="1:11" ht="6" customHeight="1" x14ac:dyDescent="0.2">
      <c r="A28" s="5"/>
      <c r="C28" s="8"/>
      <c r="D28" s="26"/>
      <c r="F28" s="23"/>
      <c r="G28" s="77"/>
      <c r="H28" s="77"/>
      <c r="I28" s="77"/>
      <c r="J28" s="77"/>
      <c r="K28" s="49"/>
    </row>
    <row r="29" spans="1:11" x14ac:dyDescent="0.2">
      <c r="A29" s="30" t="s">
        <v>15</v>
      </c>
      <c r="B29" s="6"/>
      <c r="D29" s="34"/>
      <c r="E29" s="57"/>
      <c r="F29" s="76"/>
      <c r="G29" s="76"/>
      <c r="H29" s="76"/>
      <c r="I29" s="76"/>
      <c r="J29" s="76"/>
      <c r="K29" s="49"/>
    </row>
    <row r="30" spans="1:11" x14ac:dyDescent="0.2">
      <c r="A30" s="5"/>
      <c r="B30" s="65" t="s">
        <v>16</v>
      </c>
      <c r="D30" s="26"/>
      <c r="F30" s="77"/>
      <c r="G30" s="77"/>
      <c r="H30" s="77"/>
      <c r="I30" s="77"/>
      <c r="J30" s="77"/>
      <c r="K30" s="70"/>
    </row>
    <row r="31" spans="1:11" x14ac:dyDescent="0.2">
      <c r="A31" s="5"/>
      <c r="B31" s="5"/>
      <c r="C31" s="29" t="s">
        <v>18</v>
      </c>
      <c r="D31" s="26">
        <f t="shared" ref="D31:D41" si="7">$D$84*E31</f>
        <v>86.625</v>
      </c>
      <c r="E31" s="55">
        <v>2.5000000000000001E-3</v>
      </c>
      <c r="F31" s="23">
        <v>0</v>
      </c>
      <c r="G31" s="77">
        <f t="shared" ref="G31:J41" si="8">F31+(F31*$I$89)</f>
        <v>0</v>
      </c>
      <c r="H31" s="77">
        <f t="shared" si="8"/>
        <v>0</v>
      </c>
      <c r="I31" s="77">
        <f t="shared" si="8"/>
        <v>0</v>
      </c>
      <c r="J31" s="77">
        <f t="shared" si="8"/>
        <v>0</v>
      </c>
      <c r="K31" s="49" t="e">
        <f>F31/$F$10</f>
        <v>#DIV/0!</v>
      </c>
    </row>
    <row r="32" spans="1:11" x14ac:dyDescent="0.2">
      <c r="A32" s="5"/>
      <c r="B32" s="5"/>
      <c r="C32" s="29" t="s">
        <v>65</v>
      </c>
      <c r="D32" s="26">
        <f t="shared" si="7"/>
        <v>346.5</v>
      </c>
      <c r="E32" s="55">
        <v>0.01</v>
      </c>
      <c r="F32" s="23">
        <v>0</v>
      </c>
      <c r="G32" s="77">
        <f t="shared" si="8"/>
        <v>0</v>
      </c>
      <c r="H32" s="77">
        <f t="shared" si="8"/>
        <v>0</v>
      </c>
      <c r="I32" s="77">
        <f t="shared" si="8"/>
        <v>0</v>
      </c>
      <c r="J32" s="77">
        <f t="shared" si="8"/>
        <v>0</v>
      </c>
      <c r="K32" s="49" t="e">
        <f t="shared" ref="K32" si="9">F32/$F$10</f>
        <v>#DIV/0!</v>
      </c>
    </row>
    <row r="33" spans="1:11" x14ac:dyDescent="0.2">
      <c r="A33" s="5"/>
      <c r="B33" s="5"/>
      <c r="C33" s="29" t="s">
        <v>19</v>
      </c>
      <c r="D33" s="26">
        <f t="shared" si="7"/>
        <v>346.5</v>
      </c>
      <c r="E33" s="55">
        <v>0.01</v>
      </c>
      <c r="F33" s="23">
        <v>0</v>
      </c>
      <c r="G33" s="77">
        <f t="shared" si="8"/>
        <v>0</v>
      </c>
      <c r="H33" s="77">
        <f t="shared" si="8"/>
        <v>0</v>
      </c>
      <c r="I33" s="77">
        <f t="shared" si="8"/>
        <v>0</v>
      </c>
      <c r="J33" s="77">
        <f t="shared" si="8"/>
        <v>0</v>
      </c>
      <c r="K33" s="49" t="e">
        <f t="shared" ref="K33:K41" si="10">F33/$F$10</f>
        <v>#DIV/0!</v>
      </c>
    </row>
    <row r="34" spans="1:11" x14ac:dyDescent="0.2">
      <c r="A34" s="5"/>
      <c r="B34" s="28"/>
      <c r="C34" s="31" t="s">
        <v>20</v>
      </c>
      <c r="D34" s="26">
        <f t="shared" si="7"/>
        <v>34.65</v>
      </c>
      <c r="E34" s="55">
        <v>1E-3</v>
      </c>
      <c r="F34" s="23">
        <v>0</v>
      </c>
      <c r="G34" s="77">
        <f t="shared" si="8"/>
        <v>0</v>
      </c>
      <c r="H34" s="77">
        <f t="shared" si="8"/>
        <v>0</v>
      </c>
      <c r="I34" s="77">
        <f t="shared" si="8"/>
        <v>0</v>
      </c>
      <c r="J34" s="77">
        <f t="shared" si="8"/>
        <v>0</v>
      </c>
      <c r="K34" s="49" t="e">
        <f t="shared" si="10"/>
        <v>#DIV/0!</v>
      </c>
    </row>
    <row r="35" spans="1:11" x14ac:dyDescent="0.2">
      <c r="A35" s="5"/>
      <c r="B35" s="5"/>
      <c r="C35" s="29" t="s">
        <v>6</v>
      </c>
      <c r="D35" s="26">
        <f t="shared" si="7"/>
        <v>34.65</v>
      </c>
      <c r="E35" s="55">
        <v>1E-3</v>
      </c>
      <c r="F35" s="23">
        <v>0</v>
      </c>
      <c r="G35" s="77">
        <f t="shared" si="8"/>
        <v>0</v>
      </c>
      <c r="H35" s="77">
        <f t="shared" si="8"/>
        <v>0</v>
      </c>
      <c r="I35" s="77">
        <f t="shared" si="8"/>
        <v>0</v>
      </c>
      <c r="J35" s="77">
        <f t="shared" si="8"/>
        <v>0</v>
      </c>
      <c r="K35" s="49" t="e">
        <f t="shared" si="10"/>
        <v>#DIV/0!</v>
      </c>
    </row>
    <row r="36" spans="1:11" x14ac:dyDescent="0.2">
      <c r="A36" s="5"/>
      <c r="B36" s="5"/>
      <c r="C36" s="29" t="s">
        <v>21</v>
      </c>
      <c r="D36" s="26">
        <f t="shared" si="7"/>
        <v>86.625</v>
      </c>
      <c r="E36" s="55">
        <v>2.5000000000000001E-3</v>
      </c>
      <c r="F36" s="23">
        <v>0</v>
      </c>
      <c r="G36" s="77">
        <f t="shared" si="8"/>
        <v>0</v>
      </c>
      <c r="H36" s="77">
        <f t="shared" si="8"/>
        <v>0</v>
      </c>
      <c r="I36" s="77">
        <f t="shared" si="8"/>
        <v>0</v>
      </c>
      <c r="J36" s="77">
        <f t="shared" si="8"/>
        <v>0</v>
      </c>
      <c r="K36" s="49" t="e">
        <f t="shared" si="10"/>
        <v>#DIV/0!</v>
      </c>
    </row>
    <row r="37" spans="1:11" x14ac:dyDescent="0.2">
      <c r="A37" s="5"/>
      <c r="B37" s="5"/>
      <c r="C37" s="29" t="s">
        <v>22</v>
      </c>
      <c r="D37" s="26">
        <f t="shared" si="7"/>
        <v>86.625</v>
      </c>
      <c r="E37" s="55">
        <v>2.5000000000000001E-3</v>
      </c>
      <c r="F37" s="23">
        <v>0</v>
      </c>
      <c r="G37" s="77">
        <f t="shared" si="8"/>
        <v>0</v>
      </c>
      <c r="H37" s="77">
        <f t="shared" si="8"/>
        <v>0</v>
      </c>
      <c r="I37" s="77">
        <f t="shared" si="8"/>
        <v>0</v>
      </c>
      <c r="J37" s="77">
        <f t="shared" si="8"/>
        <v>0</v>
      </c>
      <c r="K37" s="49" t="e">
        <f t="shared" si="10"/>
        <v>#DIV/0!</v>
      </c>
    </row>
    <row r="38" spans="1:11" x14ac:dyDescent="0.2">
      <c r="A38" s="5"/>
      <c r="B38" s="5"/>
      <c r="C38" s="29" t="s">
        <v>23</v>
      </c>
      <c r="D38" s="26">
        <f t="shared" si="7"/>
        <v>346.5</v>
      </c>
      <c r="E38" s="55">
        <v>0.01</v>
      </c>
      <c r="F38" s="23">
        <v>0</v>
      </c>
      <c r="G38" s="77">
        <f t="shared" si="8"/>
        <v>0</v>
      </c>
      <c r="H38" s="77">
        <f t="shared" si="8"/>
        <v>0</v>
      </c>
      <c r="I38" s="77">
        <f t="shared" si="8"/>
        <v>0</v>
      </c>
      <c r="J38" s="77">
        <f t="shared" si="8"/>
        <v>0</v>
      </c>
      <c r="K38" s="49" t="e">
        <f t="shared" si="10"/>
        <v>#DIV/0!</v>
      </c>
    </row>
    <row r="39" spans="1:11" x14ac:dyDescent="0.2">
      <c r="A39" s="5"/>
      <c r="B39" s="5"/>
      <c r="C39" s="29" t="s">
        <v>24</v>
      </c>
      <c r="D39" s="26">
        <f t="shared" si="7"/>
        <v>138.6</v>
      </c>
      <c r="E39" s="55">
        <v>4.0000000000000001E-3</v>
      </c>
      <c r="F39" s="23">
        <v>0</v>
      </c>
      <c r="G39" s="77">
        <f t="shared" si="8"/>
        <v>0</v>
      </c>
      <c r="H39" s="77">
        <f t="shared" si="8"/>
        <v>0</v>
      </c>
      <c r="I39" s="77">
        <f t="shared" si="8"/>
        <v>0</v>
      </c>
      <c r="J39" s="77">
        <f t="shared" si="8"/>
        <v>0</v>
      </c>
      <c r="K39" s="49" t="e">
        <f t="shared" si="10"/>
        <v>#DIV/0!</v>
      </c>
    </row>
    <row r="40" spans="1:11" x14ac:dyDescent="0.2">
      <c r="A40" s="5"/>
      <c r="B40" s="5"/>
      <c r="C40" s="29" t="s">
        <v>25</v>
      </c>
      <c r="D40" s="26">
        <f t="shared" si="7"/>
        <v>0</v>
      </c>
      <c r="E40" s="55">
        <v>0</v>
      </c>
      <c r="F40" s="23">
        <v>0</v>
      </c>
      <c r="G40" s="77">
        <f t="shared" si="8"/>
        <v>0</v>
      </c>
      <c r="H40" s="77">
        <f t="shared" si="8"/>
        <v>0</v>
      </c>
      <c r="I40" s="77">
        <f t="shared" si="8"/>
        <v>0</v>
      </c>
      <c r="J40" s="77">
        <f t="shared" si="8"/>
        <v>0</v>
      </c>
      <c r="K40" s="49" t="e">
        <f t="shared" si="10"/>
        <v>#DIV/0!</v>
      </c>
    </row>
    <row r="41" spans="1:11" x14ac:dyDescent="0.2">
      <c r="A41" s="5"/>
      <c r="B41" s="5"/>
      <c r="C41" s="29" t="s">
        <v>64</v>
      </c>
      <c r="D41" s="26">
        <f t="shared" si="7"/>
        <v>4504.5</v>
      </c>
      <c r="E41" s="55">
        <v>0.13</v>
      </c>
      <c r="F41" s="23">
        <v>0</v>
      </c>
      <c r="G41" s="77">
        <f t="shared" si="8"/>
        <v>0</v>
      </c>
      <c r="H41" s="77">
        <f t="shared" si="8"/>
        <v>0</v>
      </c>
      <c r="I41" s="77">
        <f t="shared" si="8"/>
        <v>0</v>
      </c>
      <c r="J41" s="77">
        <f t="shared" si="8"/>
        <v>0</v>
      </c>
      <c r="K41" s="49" t="e">
        <f t="shared" si="10"/>
        <v>#DIV/0!</v>
      </c>
    </row>
    <row r="42" spans="1:11" s="40" customFormat="1" x14ac:dyDescent="0.2">
      <c r="A42" s="65"/>
      <c r="B42" s="65" t="s">
        <v>69</v>
      </c>
      <c r="C42" s="65"/>
      <c r="D42" s="45">
        <f>SUM(D31:D41)</f>
        <v>6011.7749999999996</v>
      </c>
      <c r="E42" s="56">
        <f>SUM(E31:E41)</f>
        <v>0.17349999999999999</v>
      </c>
      <c r="F42" s="46">
        <f>SUM(F31:F41)</f>
        <v>0</v>
      </c>
      <c r="G42" s="46">
        <f t="shared" ref="G42:J42" si="11">SUM(G31:G41)</f>
        <v>0</v>
      </c>
      <c r="H42" s="46">
        <f t="shared" si="11"/>
        <v>0</v>
      </c>
      <c r="I42" s="46">
        <f t="shared" si="11"/>
        <v>0</v>
      </c>
      <c r="J42" s="46">
        <f t="shared" si="11"/>
        <v>0</v>
      </c>
      <c r="K42" s="66" t="e">
        <f>SUM(K31:K41)</f>
        <v>#DIV/0!</v>
      </c>
    </row>
    <row r="43" spans="1:11" ht="6" customHeight="1" x14ac:dyDescent="0.2">
      <c r="A43" s="5"/>
      <c r="B43" s="5"/>
      <c r="C43" s="29"/>
      <c r="D43" s="26"/>
      <c r="F43" s="23"/>
      <c r="G43" s="77"/>
      <c r="H43" s="77"/>
      <c r="I43" s="77"/>
      <c r="J43" s="77"/>
      <c r="K43" s="49"/>
    </row>
    <row r="44" spans="1:11" s="40" customFormat="1" x14ac:dyDescent="0.2">
      <c r="B44" s="65" t="s">
        <v>17</v>
      </c>
      <c r="D44" s="45"/>
      <c r="E44" s="56"/>
      <c r="F44" s="46"/>
      <c r="G44" s="46"/>
      <c r="H44" s="46"/>
      <c r="I44" s="46"/>
      <c r="J44" s="46"/>
      <c r="K44" s="66"/>
    </row>
    <row r="45" spans="1:11" x14ac:dyDescent="0.2">
      <c r="B45" s="7"/>
      <c r="C45" s="32" t="s">
        <v>26</v>
      </c>
      <c r="D45" s="26">
        <f>$D$84*E45</f>
        <v>606.37500000000011</v>
      </c>
      <c r="E45" s="55">
        <v>1.7500000000000002E-2</v>
      </c>
      <c r="F45" s="23">
        <v>0</v>
      </c>
      <c r="G45" s="77">
        <f t="shared" ref="G45:J49" si="12">F45+(F45*$I$89)</f>
        <v>0</v>
      </c>
      <c r="H45" s="77">
        <f t="shared" si="12"/>
        <v>0</v>
      </c>
      <c r="I45" s="77">
        <f t="shared" si="12"/>
        <v>0</v>
      </c>
      <c r="J45" s="77">
        <f t="shared" si="12"/>
        <v>0</v>
      </c>
      <c r="K45" s="49" t="e">
        <f>F45/$F$10</f>
        <v>#DIV/0!</v>
      </c>
    </row>
    <row r="46" spans="1:11" x14ac:dyDescent="0.2">
      <c r="B46" s="7"/>
      <c r="C46" s="32" t="s">
        <v>27</v>
      </c>
      <c r="D46" s="26">
        <f>$D$84*E46</f>
        <v>173.25</v>
      </c>
      <c r="E46" s="55">
        <v>5.0000000000000001E-3</v>
      </c>
      <c r="F46" s="23">
        <v>0</v>
      </c>
      <c r="G46" s="77">
        <f t="shared" si="12"/>
        <v>0</v>
      </c>
      <c r="H46" s="77">
        <f t="shared" si="12"/>
        <v>0</v>
      </c>
      <c r="I46" s="77">
        <f t="shared" si="12"/>
        <v>0</v>
      </c>
      <c r="J46" s="77">
        <f t="shared" si="12"/>
        <v>0</v>
      </c>
      <c r="K46" s="49" t="e">
        <f>F46/$F$10</f>
        <v>#DIV/0!</v>
      </c>
    </row>
    <row r="47" spans="1:11" x14ac:dyDescent="0.2">
      <c r="B47" s="7"/>
      <c r="C47" s="32" t="s">
        <v>28</v>
      </c>
      <c r="D47" s="26">
        <f>$D$84*E47</f>
        <v>69.3</v>
      </c>
      <c r="E47" s="55">
        <v>2E-3</v>
      </c>
      <c r="F47" s="23">
        <v>0</v>
      </c>
      <c r="G47" s="77">
        <f t="shared" si="12"/>
        <v>0</v>
      </c>
      <c r="H47" s="77">
        <f t="shared" si="12"/>
        <v>0</v>
      </c>
      <c r="I47" s="77">
        <f t="shared" si="12"/>
        <v>0</v>
      </c>
      <c r="J47" s="77">
        <f t="shared" si="12"/>
        <v>0</v>
      </c>
      <c r="K47" s="49" t="e">
        <f>F47/$F$10</f>
        <v>#DIV/0!</v>
      </c>
    </row>
    <row r="48" spans="1:11" x14ac:dyDescent="0.2">
      <c r="B48" s="7"/>
      <c r="C48" s="32" t="s">
        <v>29</v>
      </c>
      <c r="D48" s="26">
        <f>$D$84*E48</f>
        <v>69.3</v>
      </c>
      <c r="E48" s="55">
        <v>2E-3</v>
      </c>
      <c r="F48" s="23">
        <v>0</v>
      </c>
      <c r="G48" s="77">
        <f t="shared" si="12"/>
        <v>0</v>
      </c>
      <c r="H48" s="77">
        <f t="shared" si="12"/>
        <v>0</v>
      </c>
      <c r="I48" s="77">
        <f t="shared" si="12"/>
        <v>0</v>
      </c>
      <c r="J48" s="77">
        <f t="shared" si="12"/>
        <v>0</v>
      </c>
      <c r="K48" s="49" t="e">
        <f>F48/$F$10</f>
        <v>#DIV/0!</v>
      </c>
    </row>
    <row r="49" spans="2:11" x14ac:dyDescent="0.2">
      <c r="B49" s="7"/>
      <c r="C49" s="32" t="s">
        <v>30</v>
      </c>
      <c r="D49" s="26">
        <f>$D$84*E49</f>
        <v>69.3</v>
      </c>
      <c r="E49" s="55">
        <v>2E-3</v>
      </c>
      <c r="F49" s="23">
        <v>0</v>
      </c>
      <c r="G49" s="77">
        <f t="shared" si="12"/>
        <v>0</v>
      </c>
      <c r="H49" s="77">
        <f t="shared" si="12"/>
        <v>0</v>
      </c>
      <c r="I49" s="77">
        <f t="shared" si="12"/>
        <v>0</v>
      </c>
      <c r="J49" s="77">
        <f t="shared" si="12"/>
        <v>0</v>
      </c>
      <c r="K49" s="49" t="e">
        <f>F49/$F$10</f>
        <v>#DIV/0!</v>
      </c>
    </row>
    <row r="50" spans="2:11" s="40" customFormat="1" x14ac:dyDescent="0.2">
      <c r="B50" s="65" t="s">
        <v>70</v>
      </c>
      <c r="C50" s="67"/>
      <c r="D50" s="45">
        <f>SUM(D45:D49)</f>
        <v>987.52499999999998</v>
      </c>
      <c r="E50" s="90">
        <f>SUM(E45:E49)</f>
        <v>2.8500000000000004E-2</v>
      </c>
      <c r="F50" s="46">
        <f t="shared" ref="F50:J50" si="13">SUM(F45:F49)</f>
        <v>0</v>
      </c>
      <c r="G50" s="46">
        <f t="shared" si="13"/>
        <v>0</v>
      </c>
      <c r="H50" s="46">
        <f t="shared" si="13"/>
        <v>0</v>
      </c>
      <c r="I50" s="46">
        <f t="shared" si="13"/>
        <v>0</v>
      </c>
      <c r="J50" s="46">
        <f t="shared" si="13"/>
        <v>0</v>
      </c>
      <c r="K50" s="66" t="e">
        <f>SUM(K45:K49)</f>
        <v>#DIV/0!</v>
      </c>
    </row>
    <row r="51" spans="2:11" ht="6" customHeight="1" x14ac:dyDescent="0.2">
      <c r="B51" s="7"/>
      <c r="C51" s="32"/>
      <c r="D51" s="26"/>
      <c r="F51" s="23"/>
      <c r="G51" s="77"/>
      <c r="H51" s="77"/>
      <c r="I51" s="77"/>
      <c r="J51" s="77"/>
      <c r="K51" s="49"/>
    </row>
    <row r="52" spans="2:11" s="40" customFormat="1" x14ac:dyDescent="0.2">
      <c r="B52" s="67" t="s">
        <v>31</v>
      </c>
      <c r="C52" s="67"/>
      <c r="D52" s="45"/>
      <c r="E52" s="56"/>
      <c r="F52" s="46"/>
      <c r="G52" s="46"/>
      <c r="H52" s="46"/>
      <c r="I52" s="46"/>
      <c r="J52" s="46"/>
      <c r="K52" s="66"/>
    </row>
    <row r="53" spans="2:11" x14ac:dyDescent="0.2">
      <c r="B53" s="7"/>
      <c r="C53" s="32" t="s">
        <v>32</v>
      </c>
      <c r="D53" s="26">
        <f>$D$84*E53</f>
        <v>1749.825</v>
      </c>
      <c r="E53" s="55">
        <v>5.0500000000000003E-2</v>
      </c>
      <c r="F53" s="23">
        <v>0</v>
      </c>
      <c r="G53" s="77">
        <f>F53+(F53*$I$89)</f>
        <v>0</v>
      </c>
      <c r="H53" s="77">
        <f>G53+(G53*$I$89)</f>
        <v>0</v>
      </c>
      <c r="I53" s="77">
        <f>H53+(H53*$I$89)</f>
        <v>0</v>
      </c>
      <c r="J53" s="77">
        <f>I53+(I53*$I$89)</f>
        <v>0</v>
      </c>
      <c r="K53" s="49" t="e">
        <f t="shared" ref="K53:K78" si="14">F53/$F$10</f>
        <v>#DIV/0!</v>
      </c>
    </row>
    <row r="54" spans="2:11" s="40" customFormat="1" x14ac:dyDescent="0.2">
      <c r="B54" s="67" t="s">
        <v>71</v>
      </c>
      <c r="C54" s="67"/>
      <c r="D54" s="45">
        <f>SUM(D53)</f>
        <v>1749.825</v>
      </c>
      <c r="E54" s="90">
        <f>SUM(E53)</f>
        <v>5.0500000000000003E-2</v>
      </c>
      <c r="F54" s="46">
        <f t="shared" ref="F54:J54" si="15">SUM(F53)</f>
        <v>0</v>
      </c>
      <c r="G54" s="46">
        <f t="shared" si="15"/>
        <v>0</v>
      </c>
      <c r="H54" s="46">
        <f t="shared" si="15"/>
        <v>0</v>
      </c>
      <c r="I54" s="46">
        <f t="shared" si="15"/>
        <v>0</v>
      </c>
      <c r="J54" s="46">
        <f t="shared" si="15"/>
        <v>0</v>
      </c>
      <c r="K54" s="66"/>
    </row>
    <row r="55" spans="2:11" ht="6" customHeight="1" x14ac:dyDescent="0.2">
      <c r="B55" s="7"/>
      <c r="C55" s="32"/>
      <c r="D55" s="26"/>
      <c r="F55" s="23"/>
      <c r="G55" s="77"/>
      <c r="H55" s="77"/>
      <c r="I55" s="77"/>
      <c r="J55" s="77"/>
      <c r="K55" s="49"/>
    </row>
    <row r="56" spans="2:11" s="40" customFormat="1" x14ac:dyDescent="0.2">
      <c r="B56" s="67" t="s">
        <v>0</v>
      </c>
      <c r="C56" s="67"/>
      <c r="D56" s="45"/>
      <c r="E56" s="56"/>
      <c r="F56" s="46"/>
      <c r="G56" s="46"/>
      <c r="H56" s="46"/>
      <c r="I56" s="46"/>
      <c r="J56" s="46"/>
      <c r="K56" s="66"/>
    </row>
    <row r="57" spans="2:11" x14ac:dyDescent="0.2">
      <c r="B57" s="7"/>
      <c r="C57" s="32" t="s">
        <v>33</v>
      </c>
      <c r="D57" s="26">
        <f>$D$84*E57</f>
        <v>86.625</v>
      </c>
      <c r="E57" s="55">
        <v>2.5000000000000001E-3</v>
      </c>
      <c r="F57" s="23">
        <v>0</v>
      </c>
      <c r="G57" s="77">
        <f t="shared" ref="G57:J58" si="16">F57+(F57*$I$89)</f>
        <v>0</v>
      </c>
      <c r="H57" s="77">
        <f t="shared" si="16"/>
        <v>0</v>
      </c>
      <c r="I57" s="77">
        <f t="shared" si="16"/>
        <v>0</v>
      </c>
      <c r="J57" s="77">
        <f t="shared" si="16"/>
        <v>0</v>
      </c>
      <c r="K57" s="49" t="e">
        <f t="shared" si="14"/>
        <v>#DIV/0!</v>
      </c>
    </row>
    <row r="58" spans="2:11" x14ac:dyDescent="0.2">
      <c r="B58" s="7"/>
      <c r="C58" s="32" t="s">
        <v>56</v>
      </c>
      <c r="D58" s="26">
        <f>$D$84*E58</f>
        <v>346.5</v>
      </c>
      <c r="E58" s="55">
        <v>0.01</v>
      </c>
      <c r="F58" s="23">
        <v>0</v>
      </c>
      <c r="G58" s="77">
        <f t="shared" si="16"/>
        <v>0</v>
      </c>
      <c r="H58" s="77">
        <f t="shared" si="16"/>
        <v>0</v>
      </c>
      <c r="I58" s="77">
        <f t="shared" si="16"/>
        <v>0</v>
      </c>
      <c r="J58" s="77">
        <f t="shared" si="16"/>
        <v>0</v>
      </c>
      <c r="K58" s="49" t="e">
        <f t="shared" si="14"/>
        <v>#DIV/0!</v>
      </c>
    </row>
    <row r="59" spans="2:11" s="40" customFormat="1" x14ac:dyDescent="0.2">
      <c r="B59" s="67" t="s">
        <v>72</v>
      </c>
      <c r="C59" s="67"/>
      <c r="D59" s="45">
        <f>SUM(D57:D58)</f>
        <v>433.125</v>
      </c>
      <c r="E59" s="90">
        <f>SUM(E57:E58)</f>
        <v>1.2500000000000001E-2</v>
      </c>
      <c r="F59" s="46">
        <f t="shared" ref="F59:K59" si="17">SUM(F57:F58)</f>
        <v>0</v>
      </c>
      <c r="G59" s="46">
        <f t="shared" si="17"/>
        <v>0</v>
      </c>
      <c r="H59" s="46">
        <f t="shared" si="17"/>
        <v>0</v>
      </c>
      <c r="I59" s="46">
        <f t="shared" si="17"/>
        <v>0</v>
      </c>
      <c r="J59" s="46">
        <f t="shared" si="17"/>
        <v>0</v>
      </c>
      <c r="K59" s="66" t="e">
        <f t="shared" si="17"/>
        <v>#DIV/0!</v>
      </c>
    </row>
    <row r="60" spans="2:11" ht="6" customHeight="1" x14ac:dyDescent="0.2">
      <c r="B60" s="7"/>
      <c r="C60" s="32"/>
      <c r="D60" s="26"/>
      <c r="F60" s="23"/>
      <c r="G60" s="77"/>
      <c r="H60" s="77"/>
      <c r="I60" s="77"/>
      <c r="J60" s="77"/>
      <c r="K60" s="49"/>
    </row>
    <row r="61" spans="2:11" s="40" customFormat="1" x14ac:dyDescent="0.2">
      <c r="B61" s="65" t="s">
        <v>7</v>
      </c>
      <c r="D61" s="45"/>
      <c r="E61" s="56"/>
      <c r="F61" s="46"/>
      <c r="G61" s="46"/>
      <c r="H61" s="46"/>
      <c r="I61" s="46"/>
      <c r="J61" s="46"/>
      <c r="K61" s="66"/>
    </row>
    <row r="62" spans="2:11" x14ac:dyDescent="0.2">
      <c r="B62" s="5"/>
      <c r="C62" s="29" t="s">
        <v>34</v>
      </c>
      <c r="D62" s="26">
        <f t="shared" ref="D62:D68" si="18">$D$84*E62</f>
        <v>1386</v>
      </c>
      <c r="E62" s="55">
        <v>0.04</v>
      </c>
      <c r="F62" s="23">
        <v>0</v>
      </c>
      <c r="G62" s="77">
        <f t="shared" ref="G62:J68" si="19">F62+(F62*$I$89)</f>
        <v>0</v>
      </c>
      <c r="H62" s="77">
        <f t="shared" si="19"/>
        <v>0</v>
      </c>
      <c r="I62" s="77">
        <f t="shared" si="19"/>
        <v>0</v>
      </c>
      <c r="J62" s="77">
        <f t="shared" si="19"/>
        <v>0</v>
      </c>
      <c r="K62" s="49" t="e">
        <f t="shared" si="14"/>
        <v>#DIV/0!</v>
      </c>
    </row>
    <row r="63" spans="2:11" x14ac:dyDescent="0.2">
      <c r="B63" s="7"/>
      <c r="C63" s="29" t="s">
        <v>35</v>
      </c>
      <c r="D63" s="26">
        <f t="shared" si="18"/>
        <v>606.37500000000011</v>
      </c>
      <c r="E63" s="55">
        <v>1.7500000000000002E-2</v>
      </c>
      <c r="F63" s="23">
        <v>0</v>
      </c>
      <c r="G63" s="77">
        <f t="shared" si="19"/>
        <v>0</v>
      </c>
      <c r="H63" s="77">
        <f t="shared" si="19"/>
        <v>0</v>
      </c>
      <c r="I63" s="77">
        <f t="shared" si="19"/>
        <v>0</v>
      </c>
      <c r="J63" s="77">
        <f t="shared" si="19"/>
        <v>0</v>
      </c>
      <c r="K63" s="49" t="e">
        <f t="shared" si="14"/>
        <v>#DIV/0!</v>
      </c>
    </row>
    <row r="64" spans="2:11" x14ac:dyDescent="0.2">
      <c r="B64" s="7"/>
      <c r="C64" s="32" t="s">
        <v>36</v>
      </c>
      <c r="D64" s="26">
        <f t="shared" si="18"/>
        <v>259.875</v>
      </c>
      <c r="E64" s="55">
        <v>7.4999999999999997E-3</v>
      </c>
      <c r="F64" s="23">
        <v>0</v>
      </c>
      <c r="G64" s="77">
        <f t="shared" si="19"/>
        <v>0</v>
      </c>
      <c r="H64" s="77">
        <f t="shared" si="19"/>
        <v>0</v>
      </c>
      <c r="I64" s="77">
        <f t="shared" si="19"/>
        <v>0</v>
      </c>
      <c r="J64" s="77">
        <f t="shared" si="19"/>
        <v>0</v>
      </c>
      <c r="K64" s="49" t="e">
        <f t="shared" si="14"/>
        <v>#DIV/0!</v>
      </c>
    </row>
    <row r="65" spans="1:11" x14ac:dyDescent="0.2">
      <c r="B65" s="7"/>
      <c r="C65" s="32" t="s">
        <v>37</v>
      </c>
      <c r="D65" s="26">
        <f t="shared" si="18"/>
        <v>51.975000000000001</v>
      </c>
      <c r="E65" s="55">
        <v>1.5E-3</v>
      </c>
      <c r="F65" s="23">
        <v>0</v>
      </c>
      <c r="G65" s="77">
        <f t="shared" si="19"/>
        <v>0</v>
      </c>
      <c r="H65" s="77">
        <f t="shared" si="19"/>
        <v>0</v>
      </c>
      <c r="I65" s="77">
        <f t="shared" si="19"/>
        <v>0</v>
      </c>
      <c r="J65" s="77">
        <f t="shared" si="19"/>
        <v>0</v>
      </c>
      <c r="K65" s="49" t="e">
        <f t="shared" si="14"/>
        <v>#DIV/0!</v>
      </c>
    </row>
    <row r="66" spans="1:11" x14ac:dyDescent="0.2">
      <c r="B66" s="7"/>
      <c r="C66" s="32" t="s">
        <v>38</v>
      </c>
      <c r="D66" s="26">
        <f t="shared" si="18"/>
        <v>51.975000000000001</v>
      </c>
      <c r="E66" s="55">
        <v>1.5E-3</v>
      </c>
      <c r="F66" s="23">
        <v>0</v>
      </c>
      <c r="G66" s="77">
        <f t="shared" si="19"/>
        <v>0</v>
      </c>
      <c r="H66" s="77">
        <f t="shared" si="19"/>
        <v>0</v>
      </c>
      <c r="I66" s="77">
        <f t="shared" si="19"/>
        <v>0</v>
      </c>
      <c r="J66" s="77">
        <f t="shared" si="19"/>
        <v>0</v>
      </c>
      <c r="K66" s="49" t="e">
        <f t="shared" si="14"/>
        <v>#DIV/0!</v>
      </c>
    </row>
    <row r="67" spans="1:11" x14ac:dyDescent="0.2">
      <c r="B67" s="7"/>
      <c r="C67" s="32" t="s">
        <v>39</v>
      </c>
      <c r="D67" s="26">
        <f t="shared" si="18"/>
        <v>34.65</v>
      </c>
      <c r="E67" s="55">
        <v>1E-3</v>
      </c>
      <c r="F67" s="23">
        <v>0</v>
      </c>
      <c r="G67" s="77">
        <f t="shared" si="19"/>
        <v>0</v>
      </c>
      <c r="H67" s="77">
        <f t="shared" si="19"/>
        <v>0</v>
      </c>
      <c r="I67" s="77">
        <f t="shared" si="19"/>
        <v>0</v>
      </c>
      <c r="J67" s="77">
        <f t="shared" si="19"/>
        <v>0</v>
      </c>
      <c r="K67" s="49" t="e">
        <f t="shared" si="14"/>
        <v>#DIV/0!</v>
      </c>
    </row>
    <row r="68" spans="1:11" x14ac:dyDescent="0.2">
      <c r="B68" s="7"/>
      <c r="C68" s="32" t="s">
        <v>40</v>
      </c>
      <c r="D68" s="26">
        <f t="shared" si="18"/>
        <v>34.65</v>
      </c>
      <c r="E68" s="55">
        <v>1E-3</v>
      </c>
      <c r="F68" s="23">
        <v>0</v>
      </c>
      <c r="G68" s="77">
        <f t="shared" si="19"/>
        <v>0</v>
      </c>
      <c r="H68" s="77">
        <f t="shared" si="19"/>
        <v>0</v>
      </c>
      <c r="I68" s="77">
        <f t="shared" si="19"/>
        <v>0</v>
      </c>
      <c r="J68" s="77">
        <f t="shared" si="19"/>
        <v>0</v>
      </c>
      <c r="K68" s="49" t="e">
        <f t="shared" si="14"/>
        <v>#DIV/0!</v>
      </c>
    </row>
    <row r="69" spans="1:11" s="40" customFormat="1" x14ac:dyDescent="0.2">
      <c r="B69" s="67" t="s">
        <v>73</v>
      </c>
      <c r="C69" s="67"/>
      <c r="D69" s="45">
        <f>SUM(D62:D68)</f>
        <v>2425.5</v>
      </c>
      <c r="E69" s="91">
        <f>SUM(E62:E68)</f>
        <v>7.0000000000000007E-2</v>
      </c>
      <c r="F69" s="46">
        <f t="shared" ref="F69:K69" si="20">SUM(F62:F68)</f>
        <v>0</v>
      </c>
      <c r="G69" s="46">
        <f t="shared" si="20"/>
        <v>0</v>
      </c>
      <c r="H69" s="46">
        <f t="shared" si="20"/>
        <v>0</v>
      </c>
      <c r="I69" s="46">
        <f t="shared" si="20"/>
        <v>0</v>
      </c>
      <c r="J69" s="46">
        <f t="shared" si="20"/>
        <v>0</v>
      </c>
      <c r="K69" s="66" t="e">
        <f t="shared" si="20"/>
        <v>#DIV/0!</v>
      </c>
    </row>
    <row r="70" spans="1:11" ht="6" customHeight="1" x14ac:dyDescent="0.2">
      <c r="B70" s="7"/>
      <c r="C70" s="32"/>
      <c r="D70" s="26"/>
      <c r="F70" s="23"/>
      <c r="G70" s="77"/>
      <c r="H70" s="77"/>
      <c r="I70" s="77"/>
      <c r="J70" s="77"/>
      <c r="K70" s="49"/>
    </row>
    <row r="71" spans="1:11" s="40" customFormat="1" x14ac:dyDescent="0.2">
      <c r="B71" s="65" t="s">
        <v>41</v>
      </c>
      <c r="D71" s="45"/>
      <c r="E71" s="56"/>
      <c r="F71" s="46"/>
      <c r="G71" s="46"/>
      <c r="H71" s="46"/>
      <c r="I71" s="46"/>
      <c r="J71" s="46"/>
      <c r="K71" s="66"/>
    </row>
    <row r="72" spans="1:11" x14ac:dyDescent="0.2">
      <c r="B72" s="5"/>
      <c r="C72" s="29" t="s">
        <v>42</v>
      </c>
      <c r="D72" s="26">
        <f>$D$84*E72</f>
        <v>173.25</v>
      </c>
      <c r="E72" s="55">
        <v>5.0000000000000001E-3</v>
      </c>
      <c r="F72" s="23">
        <v>0</v>
      </c>
      <c r="G72" s="77">
        <f t="shared" ref="G72:J74" si="21">F72+(F72*$I$89)</f>
        <v>0</v>
      </c>
      <c r="H72" s="77">
        <f t="shared" si="21"/>
        <v>0</v>
      </c>
      <c r="I72" s="77">
        <f t="shared" si="21"/>
        <v>0</v>
      </c>
      <c r="J72" s="77">
        <f t="shared" si="21"/>
        <v>0</v>
      </c>
      <c r="K72" s="49" t="e">
        <f t="shared" si="14"/>
        <v>#DIV/0!</v>
      </c>
    </row>
    <row r="73" spans="1:11" x14ac:dyDescent="0.2">
      <c r="B73" s="7"/>
      <c r="C73" s="29" t="s">
        <v>43</v>
      </c>
      <c r="D73" s="26">
        <f>$D$84*E73</f>
        <v>86.625</v>
      </c>
      <c r="E73" s="55">
        <v>2.5000000000000001E-3</v>
      </c>
      <c r="F73" s="23">
        <v>0</v>
      </c>
      <c r="G73" s="77">
        <f t="shared" si="21"/>
        <v>0</v>
      </c>
      <c r="H73" s="77">
        <f t="shared" si="21"/>
        <v>0</v>
      </c>
      <c r="I73" s="77">
        <f t="shared" si="21"/>
        <v>0</v>
      </c>
      <c r="J73" s="77">
        <f t="shared" si="21"/>
        <v>0</v>
      </c>
      <c r="K73" s="49" t="e">
        <f t="shared" si="14"/>
        <v>#DIV/0!</v>
      </c>
    </row>
    <row r="74" spans="1:11" x14ac:dyDescent="0.2">
      <c r="B74" s="7"/>
      <c r="C74" s="32" t="s">
        <v>44</v>
      </c>
      <c r="D74" s="26">
        <f>$D$84*E74</f>
        <v>34.65</v>
      </c>
      <c r="E74" s="55">
        <v>1E-3</v>
      </c>
      <c r="F74" s="23">
        <v>0</v>
      </c>
      <c r="G74" s="77">
        <f t="shared" si="21"/>
        <v>0</v>
      </c>
      <c r="H74" s="77">
        <f t="shared" si="21"/>
        <v>0</v>
      </c>
      <c r="I74" s="77">
        <f t="shared" si="21"/>
        <v>0</v>
      </c>
      <c r="J74" s="77">
        <f t="shared" si="21"/>
        <v>0</v>
      </c>
      <c r="K74" s="49" t="e">
        <f t="shared" si="14"/>
        <v>#DIV/0!</v>
      </c>
    </row>
    <row r="75" spans="1:11" s="40" customFormat="1" x14ac:dyDescent="0.2">
      <c r="B75" s="67" t="s">
        <v>74</v>
      </c>
      <c r="C75" s="67"/>
      <c r="D75" s="45">
        <f>SUM(D72:D74)</f>
        <v>294.52499999999998</v>
      </c>
      <c r="E75" s="90">
        <f>SUM(E72:E74)</f>
        <v>8.5000000000000006E-3</v>
      </c>
      <c r="F75" s="46">
        <f t="shared" ref="F75:K75" si="22">SUM(F72:F74)</f>
        <v>0</v>
      </c>
      <c r="G75" s="46">
        <f t="shared" si="22"/>
        <v>0</v>
      </c>
      <c r="H75" s="46">
        <f t="shared" si="22"/>
        <v>0</v>
      </c>
      <c r="I75" s="46">
        <f t="shared" si="22"/>
        <v>0</v>
      </c>
      <c r="J75" s="46">
        <f t="shared" si="22"/>
        <v>0</v>
      </c>
      <c r="K75" s="66" t="e">
        <f t="shared" si="22"/>
        <v>#DIV/0!</v>
      </c>
    </row>
    <row r="76" spans="1:11" s="71" customFormat="1" x14ac:dyDescent="0.2">
      <c r="A76" s="48" t="s">
        <v>75</v>
      </c>
      <c r="B76" s="68"/>
      <c r="C76" s="69"/>
      <c r="D76" s="34">
        <f>SUM(D75,D69,D59,D54,D50,D42)</f>
        <v>11902.275</v>
      </c>
      <c r="E76" s="92">
        <f>SUM(E75,E69,E59,E54,E50,E42)</f>
        <v>0.34350000000000003</v>
      </c>
      <c r="F76" s="76">
        <f t="shared" ref="F76:K76" si="23">SUM(F75,F69,F59,F54,F50,F42)</f>
        <v>0</v>
      </c>
      <c r="G76" s="76">
        <f t="shared" si="23"/>
        <v>0</v>
      </c>
      <c r="H76" s="76">
        <f t="shared" si="23"/>
        <v>0</v>
      </c>
      <c r="I76" s="76">
        <f t="shared" si="23"/>
        <v>0</v>
      </c>
      <c r="J76" s="76">
        <f t="shared" si="23"/>
        <v>0</v>
      </c>
      <c r="K76" s="70" t="e">
        <f t="shared" si="23"/>
        <v>#DIV/0!</v>
      </c>
    </row>
    <row r="77" spans="1:11" ht="6" customHeight="1" x14ac:dyDescent="0.2">
      <c r="B77" s="7"/>
      <c r="C77" s="32"/>
      <c r="D77" s="26"/>
      <c r="F77" s="23"/>
      <c r="G77" s="77"/>
      <c r="H77" s="77"/>
      <c r="I77" s="77"/>
      <c r="J77" s="77"/>
      <c r="K77" s="49"/>
    </row>
    <row r="78" spans="1:11" x14ac:dyDescent="0.2">
      <c r="A78" s="30" t="s">
        <v>45</v>
      </c>
      <c r="B78" s="7"/>
      <c r="C78" s="32"/>
      <c r="D78" s="34">
        <f>$D$84*E78</f>
        <v>398.47499999999997</v>
      </c>
      <c r="E78" s="57">
        <v>1.15E-2</v>
      </c>
      <c r="F78" s="76">
        <v>0</v>
      </c>
      <c r="G78" s="76">
        <f>F78+(F78*$I$89)</f>
        <v>0</v>
      </c>
      <c r="H78" s="76">
        <f>G78+(G78*$I$89)</f>
        <v>0</v>
      </c>
      <c r="I78" s="76">
        <f>H78+(H78*$I$89)</f>
        <v>0</v>
      </c>
      <c r="J78" s="76">
        <f>I78+(I78*$I$89)</f>
        <v>0</v>
      </c>
      <c r="K78" s="70" t="e">
        <f t="shared" si="14"/>
        <v>#DIV/0!</v>
      </c>
    </row>
    <row r="79" spans="1:11" s="33" customFormat="1" x14ac:dyDescent="0.2">
      <c r="A79" s="101" t="s">
        <v>8</v>
      </c>
      <c r="B79" s="101"/>
      <c r="C79" s="101"/>
      <c r="D79" s="61">
        <f>SUM(D17,D22,D27,D76,D78)</f>
        <v>34650</v>
      </c>
      <c r="E79" s="62">
        <f>SUM(E17,E22,E27,E76,E78)</f>
        <v>1</v>
      </c>
      <c r="F79" s="73">
        <f t="shared" ref="F79:K79" si="24">SUM(F17,F22,F27,F76,F78)</f>
        <v>0</v>
      </c>
      <c r="G79" s="73">
        <f t="shared" si="24"/>
        <v>0</v>
      </c>
      <c r="H79" s="73">
        <f t="shared" si="24"/>
        <v>0</v>
      </c>
      <c r="I79" s="73">
        <f t="shared" si="24"/>
        <v>0</v>
      </c>
      <c r="J79" s="73">
        <f t="shared" si="24"/>
        <v>0</v>
      </c>
      <c r="K79" s="83" t="e">
        <f t="shared" si="24"/>
        <v>#DIV/0!</v>
      </c>
    </row>
    <row r="80" spans="1:11" ht="7.5" customHeight="1" x14ac:dyDescent="0.2">
      <c r="D80" s="25"/>
      <c r="E80" s="58"/>
      <c r="F80" s="16"/>
      <c r="G80" s="74"/>
      <c r="H80" s="74"/>
    </row>
    <row r="81" spans="1:11" ht="25.5" x14ac:dyDescent="0.2">
      <c r="A81" s="11" t="s">
        <v>3</v>
      </c>
      <c r="B81" s="12"/>
      <c r="C81" s="12"/>
      <c r="D81" s="43" t="str">
        <f>D3</f>
        <v>Automatic Suggestions</v>
      </c>
      <c r="E81" s="93"/>
      <c r="F81" s="78"/>
      <c r="G81" s="78"/>
      <c r="H81" s="78"/>
      <c r="I81" s="78"/>
      <c r="J81" s="78"/>
      <c r="K81" s="52"/>
    </row>
    <row r="82" spans="1:11" ht="11.25" customHeight="1" x14ac:dyDescent="0.2">
      <c r="A82" s="11"/>
      <c r="B82" s="12"/>
      <c r="C82" s="12"/>
      <c r="D82" s="35" t="str">
        <f>D4</f>
        <v>$</v>
      </c>
      <c r="E82" s="94"/>
      <c r="F82" s="79" t="str">
        <f>F4</f>
        <v>Year 1</v>
      </c>
      <c r="G82" s="79" t="str">
        <f>G4</f>
        <v>Year 2</v>
      </c>
      <c r="H82" s="79" t="str">
        <f>H4</f>
        <v>Year 3</v>
      </c>
      <c r="I82" s="79" t="str">
        <f>I4</f>
        <v>Year 4</v>
      </c>
      <c r="J82" s="79" t="str">
        <f>J4</f>
        <v>Year 5</v>
      </c>
      <c r="K82" s="53"/>
    </row>
    <row r="83" spans="1:11" x14ac:dyDescent="0.2">
      <c r="A83" s="9"/>
      <c r="B83" s="9" t="str">
        <f>A5</f>
        <v>Income</v>
      </c>
      <c r="C83" s="9"/>
      <c r="D83" s="36">
        <f>D10</f>
        <v>38500</v>
      </c>
      <c r="E83" s="59"/>
      <c r="F83" s="37">
        <f>F10</f>
        <v>0</v>
      </c>
      <c r="G83" s="37">
        <f>G10</f>
        <v>0</v>
      </c>
      <c r="H83" s="37">
        <f>H10</f>
        <v>0</v>
      </c>
      <c r="I83" s="37">
        <f>I10</f>
        <v>0</v>
      </c>
      <c r="J83" s="37">
        <f>J10</f>
        <v>0</v>
      </c>
      <c r="K83" s="84"/>
    </row>
    <row r="84" spans="1:11" x14ac:dyDescent="0.2">
      <c r="A84" s="9"/>
      <c r="B84" s="9" t="str">
        <f>A12</f>
        <v>Expense</v>
      </c>
      <c r="C84" s="9"/>
      <c r="D84" s="36">
        <f>D83*D88</f>
        <v>34650</v>
      </c>
      <c r="E84" s="59"/>
      <c r="F84" s="37">
        <f>F79</f>
        <v>0</v>
      </c>
      <c r="G84" s="37">
        <f>G79</f>
        <v>0</v>
      </c>
      <c r="H84" s="37">
        <f>H79</f>
        <v>0</v>
      </c>
      <c r="I84" s="37">
        <f>I79</f>
        <v>0</v>
      </c>
      <c r="J84" s="37">
        <f>J79</f>
        <v>0</v>
      </c>
      <c r="K84" s="84"/>
    </row>
    <row r="85" spans="1:11" x14ac:dyDescent="0.2">
      <c r="A85" s="10" t="s">
        <v>46</v>
      </c>
      <c r="B85" s="10"/>
      <c r="C85" s="10"/>
      <c r="D85" s="38">
        <f>D83-D84</f>
        <v>3850</v>
      </c>
      <c r="E85" s="60"/>
      <c r="F85" s="39">
        <f>F83-F84</f>
        <v>0</v>
      </c>
      <c r="G85" s="39">
        <f t="shared" ref="G85:J85" si="25">G83-G84</f>
        <v>0</v>
      </c>
      <c r="H85" s="39">
        <f t="shared" si="25"/>
        <v>0</v>
      </c>
      <c r="I85" s="39">
        <f t="shared" si="25"/>
        <v>0</v>
      </c>
      <c r="J85" s="39">
        <f t="shared" si="25"/>
        <v>0</v>
      </c>
      <c r="K85" s="85"/>
    </row>
    <row r="86" spans="1:11" ht="13.15" customHeight="1" x14ac:dyDescent="0.2">
      <c r="B86" s="40" t="s">
        <v>47</v>
      </c>
      <c r="D86" s="41">
        <f>D85/D83</f>
        <v>0.1</v>
      </c>
      <c r="E86" s="58"/>
      <c r="F86" s="74" t="e">
        <f t="shared" ref="F86" si="26">F85/F83</f>
        <v>#DIV/0!</v>
      </c>
      <c r="G86" s="74" t="e">
        <f t="shared" ref="G86:J86" si="27">G85/G83</f>
        <v>#DIV/0!</v>
      </c>
      <c r="H86" s="74" t="e">
        <f t="shared" si="27"/>
        <v>#DIV/0!</v>
      </c>
      <c r="I86" s="74" t="e">
        <f t="shared" si="27"/>
        <v>#DIV/0!</v>
      </c>
      <c r="J86" s="74" t="e">
        <f t="shared" si="27"/>
        <v>#DIV/0!</v>
      </c>
    </row>
    <row r="87" spans="1:11" ht="13.15" customHeight="1" x14ac:dyDescent="0.2">
      <c r="B87" s="40"/>
      <c r="D87" s="44"/>
      <c r="E87" s="58"/>
      <c r="F87" s="74"/>
      <c r="G87" s="74"/>
      <c r="H87" s="74"/>
    </row>
    <row r="88" spans="1:11" x14ac:dyDescent="0.2">
      <c r="C88" t="s">
        <v>52</v>
      </c>
      <c r="D88" s="96">
        <v>0.9</v>
      </c>
    </row>
    <row r="89" spans="1:11" x14ac:dyDescent="0.2">
      <c r="C89" t="s">
        <v>50</v>
      </c>
      <c r="D89" s="96">
        <v>0.05</v>
      </c>
      <c r="G89" s="72" t="s">
        <v>51</v>
      </c>
      <c r="I89" s="81">
        <v>3.5000000000000003E-2</v>
      </c>
    </row>
  </sheetData>
  <mergeCells count="7">
    <mergeCell ref="D2:H2"/>
    <mergeCell ref="D1:H1"/>
    <mergeCell ref="A10:C10"/>
    <mergeCell ref="A12:C12"/>
    <mergeCell ref="A79:C79"/>
    <mergeCell ref="A5:B5"/>
    <mergeCell ref="F3:J3"/>
  </mergeCells>
  <phoneticPr fontId="5" type="noConversion"/>
  <pageMargins left="0.79" right="0.79" top="1.03" bottom="1.03" header="0.79" footer="0.79"/>
  <pageSetup scale="68" firstPageNumber="0" fitToHeight="2" orientation="landscape" r:id="rId1"/>
  <headerFooter alignWithMargins="0">
    <oddHeader>&amp;C&amp;K000000&amp;A</oddHeader>
    <oddFooter>&amp;C&amp;K000000&amp;P+3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5yr Operating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</dc:creator>
  <cp:lastModifiedBy>Josh Rogers</cp:lastModifiedBy>
  <cp:lastPrinted>2015-06-10T17:25:40Z</cp:lastPrinted>
  <dcterms:created xsi:type="dcterms:W3CDTF">2010-02-15T20:01:14Z</dcterms:created>
  <dcterms:modified xsi:type="dcterms:W3CDTF">2017-10-25T16:01:17Z</dcterms:modified>
</cp:coreProperties>
</file>